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https://alcaldiabogota-my.sharepoint.com/personal/lyrodriguezb_alcaldiabogota_gov_co/Documents/SEGUIMIENTO VEHICULOS/TERPEL/PAGOS/PAGO 13/"/>
    </mc:Choice>
  </mc:AlternateContent>
  <xr:revisionPtr revIDLastSave="6" documentId="11_4FD8E46C89620F8E749E482967916B9F32052538" xr6:coauthVersionLast="47" xr6:coauthVersionMax="47" xr10:uidLastSave="{675B2729-76F4-4F00-97F3-079A8EDC2BAF}"/>
  <bookViews>
    <workbookView xWindow="-120" yWindow="-120" windowWidth="20730" windowHeight="11160" firstSheet="1" activeTab="2" xr2:uid="{00000000-000D-0000-FFFF-FFFF00000000}"/>
  </bookViews>
  <sheets>
    <sheet name="Oculta" sheetId="10" state="hidden" r:id="rId1"/>
    <sheet name="Tabla" sheetId="4" r:id="rId2"/>
    <sheet name="Datos" sheetId="1" r:id="rId3"/>
    <sheet name="Ley Frontera" sheetId="11" state="hidden" r:id="rId4"/>
  </sheets>
  <externalReferences>
    <externalReference r:id="rId5"/>
    <externalReference r:id="rId6"/>
  </externalReferences>
  <definedNames>
    <definedName name="_xlnm._FilterDatabase" localSheetId="2" hidden="1">Datos!$A$1:$Z$1</definedName>
    <definedName name="_xlnm.Print_Area" localSheetId="1">Tabla!$XFD$1</definedName>
    <definedName name="Cantidad">#REF!</definedName>
    <definedName name="EDS">Oculta!$A$3:$B$45</definedName>
    <definedName name="Volumen">Oculta!$A$3:$A$45</definedName>
  </definedNames>
  <calcPr calcId="191029"/>
  <pivotCaches>
    <pivotCache cacheId="1" r:id="rId7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6" i="1" l="1"/>
  <c r="I39" i="1"/>
  <c r="I22" i="1"/>
  <c r="I29" i="1"/>
  <c r="I43" i="1"/>
  <c r="I28" i="1"/>
  <c r="I16" i="1"/>
  <c r="I12" i="1"/>
  <c r="I5" i="1"/>
  <c r="I15" i="1"/>
  <c r="I9" i="1"/>
  <c r="I49" i="1"/>
  <c r="I36" i="1"/>
  <c r="I42" i="1"/>
  <c r="I38" i="1"/>
  <c r="I25" i="1"/>
  <c r="I21" i="1"/>
  <c r="I41" i="1"/>
  <c r="I8" i="1"/>
  <c r="I48" i="1"/>
  <c r="I4" i="1"/>
  <c r="I35" i="1"/>
  <c r="I37" i="1"/>
  <c r="I40" i="1"/>
  <c r="I24" i="1"/>
  <c r="I2" i="1"/>
  <c r="I20" i="1"/>
  <c r="I14" i="1"/>
  <c r="I7" i="1"/>
  <c r="I34" i="1"/>
  <c r="I11" i="1"/>
  <c r="I33" i="1"/>
  <c r="I19" i="1"/>
  <c r="I31" i="1"/>
  <c r="I23" i="1"/>
  <c r="I18" i="1"/>
  <c r="I47" i="1"/>
  <c r="I13" i="1"/>
  <c r="I3" i="1"/>
  <c r="I6" i="1"/>
  <c r="I10" i="1"/>
  <c r="I46" i="1"/>
  <c r="I32" i="1"/>
  <c r="I45" i="1"/>
  <c r="I44" i="1"/>
  <c r="I27" i="1"/>
  <c r="I30" i="1"/>
  <c r="I17" i="1"/>
  <c r="I22" i="4"/>
  <c r="A1" i="4" l="1"/>
  <c r="B2" i="4" s="1"/>
  <c r="B1" i="10"/>
  <c r="B2" i="10" s="1"/>
  <c r="B40" i="10" s="1"/>
  <c r="A40" i="10" s="1"/>
  <c r="A1" i="10"/>
  <c r="A2" i="10" s="1"/>
  <c r="P15" i="4"/>
  <c r="P16" i="4"/>
  <c r="P17" i="4"/>
  <c r="P18" i="4"/>
  <c r="P19" i="4"/>
  <c r="P20" i="4"/>
  <c r="P21" i="4"/>
  <c r="P22" i="4"/>
  <c r="P23" i="4"/>
  <c r="P24" i="4"/>
  <c r="P25" i="4"/>
  <c r="P26" i="4"/>
  <c r="P27" i="4"/>
  <c r="P28" i="4"/>
  <c r="P29" i="4"/>
  <c r="P30" i="4"/>
  <c r="P31" i="4"/>
  <c r="P32" i="4"/>
  <c r="P33" i="4"/>
  <c r="P34" i="4"/>
  <c r="P35" i="4"/>
  <c r="P36" i="4"/>
  <c r="P37" i="4"/>
  <c r="P38" i="4"/>
  <c r="P14" i="4"/>
  <c r="B15" i="10" l="1"/>
  <c r="A15" i="10" s="1"/>
  <c r="B42" i="10"/>
  <c r="A42" i="10" s="1"/>
  <c r="B44" i="10"/>
  <c r="A44" i="10" s="1"/>
  <c r="B36" i="10"/>
  <c r="A36" i="10" s="1"/>
  <c r="B7" i="10"/>
  <c r="A7" i="10" s="1"/>
  <c r="B3" i="10"/>
  <c r="A3" i="10" s="1"/>
  <c r="B30" i="10"/>
  <c r="A30" i="10" s="1"/>
  <c r="B22" i="10"/>
  <c r="A22" i="10" s="1"/>
  <c r="B32" i="10"/>
  <c r="A32" i="10" s="1"/>
  <c r="B11" i="10"/>
  <c r="A11" i="10" s="1"/>
  <c r="B19" i="10"/>
  <c r="A19" i="10" s="1"/>
  <c r="B6" i="10"/>
  <c r="A6" i="10" s="1"/>
  <c r="B20" i="10"/>
  <c r="A20" i="10" s="1"/>
  <c r="B5" i="10"/>
  <c r="A5" i="10" s="1"/>
  <c r="B8" i="10"/>
  <c r="A8" i="10" s="1"/>
  <c r="B38" i="10"/>
  <c r="A38" i="10" s="1"/>
  <c r="B4" i="10"/>
  <c r="A4" i="10" s="1"/>
  <c r="B37" i="10"/>
  <c r="A37" i="10" s="1"/>
  <c r="B16" i="10"/>
  <c r="A16" i="10" s="1"/>
  <c r="B24" i="10"/>
  <c r="A24" i="10" s="1"/>
  <c r="B43" i="10"/>
  <c r="A43" i="10" s="1"/>
  <c r="B31" i="10"/>
  <c r="A31" i="10" s="1"/>
  <c r="B27" i="10"/>
  <c r="A27" i="10" s="1"/>
  <c r="B33" i="10"/>
  <c r="A33" i="10" s="1"/>
  <c r="B26" i="10"/>
  <c r="A26" i="10" s="1"/>
  <c r="B23" i="10"/>
  <c r="A23" i="10" s="1"/>
  <c r="B41" i="10"/>
  <c r="A41" i="10" s="1"/>
  <c r="B39" i="10"/>
  <c r="A39" i="10" s="1"/>
  <c r="B28" i="10"/>
  <c r="A28" i="10" s="1"/>
  <c r="B9" i="10"/>
  <c r="A9" i="10" s="1"/>
  <c r="B14" i="10"/>
  <c r="A14" i="10" s="1"/>
  <c r="B21" i="10"/>
  <c r="A21" i="10" s="1"/>
  <c r="B10" i="10"/>
  <c r="A10" i="10" s="1"/>
  <c r="B45" i="10"/>
  <c r="A45" i="10" s="1"/>
  <c r="B25" i="10"/>
  <c r="A25" i="10" s="1"/>
  <c r="B18" i="10"/>
  <c r="A18" i="10" s="1"/>
  <c r="B13" i="10"/>
  <c r="A13" i="10" s="1"/>
  <c r="B34" i="10"/>
  <c r="A34" i="10" s="1"/>
  <c r="B35" i="10"/>
  <c r="A35" i="10" s="1"/>
  <c r="B17" i="10"/>
  <c r="A17" i="10" s="1"/>
  <c r="B12" i="10"/>
  <c r="A12" i="10" s="1"/>
  <c r="B29" i="10"/>
  <c r="A29" i="10" s="1"/>
</calcChain>
</file>

<file path=xl/sharedStrings.xml><?xml version="1.0" encoding="utf-8"?>
<sst xmlns="http://schemas.openxmlformats.org/spreadsheetml/2006/main" count="914" uniqueCount="324">
  <si>
    <t>Comprobante</t>
  </si>
  <si>
    <t>Fecha</t>
  </si>
  <si>
    <t>Hora</t>
  </si>
  <si>
    <t>Placa</t>
  </si>
  <si>
    <t>Producto</t>
  </si>
  <si>
    <t>Volumen</t>
  </si>
  <si>
    <t>Kilometraje</t>
  </si>
  <si>
    <t>Corte</t>
  </si>
  <si>
    <t>Estación de Servicio</t>
  </si>
  <si>
    <t>Total general</t>
  </si>
  <si>
    <t>Factura</t>
  </si>
  <si>
    <t>A</t>
  </si>
  <si>
    <t>G</t>
  </si>
  <si>
    <t>B</t>
  </si>
  <si>
    <t>C</t>
  </si>
  <si>
    <t>D</t>
  </si>
  <si>
    <t>E</t>
  </si>
  <si>
    <t>F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</si>
  <si>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</si>
  <si>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</si>
  <si>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</si>
  <si>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</si>
  <si>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</si>
  <si>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</si>
  <si>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</si>
  <si>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</si>
  <si>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</si>
  <si>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</si>
  <si>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</si>
  <si>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</si>
  <si>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</si>
  <si>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Datos</t>
  </si>
  <si>
    <t>Total Suma de Volumen</t>
  </si>
  <si>
    <t xml:space="preserve">REPORTE DE CONSUMOS </t>
  </si>
  <si>
    <t>Valor Factura</t>
  </si>
  <si>
    <t>Total Suma de Valor Factura</t>
  </si>
  <si>
    <t>Real</t>
  </si>
  <si>
    <t>BIOACEM B8</t>
  </si>
  <si>
    <t>A.C.P.M.</t>
  </si>
  <si>
    <t>GASOLINA CORRIENTE 8% OXIGENADA</t>
  </si>
  <si>
    <t>CORRIENTE</t>
  </si>
  <si>
    <t>BIOACEM B10</t>
  </si>
  <si>
    <t>BIODIESEL B10</t>
  </si>
  <si>
    <t>GASOLINA CORRIENTE</t>
  </si>
  <si>
    <t>GASOLINA EXTRA 8% OXIGENADA</t>
  </si>
  <si>
    <t>EXTRA</t>
  </si>
  <si>
    <t>BIODIESEL B8</t>
  </si>
  <si>
    <t xml:space="preserve">BIODIESEL B2                            </t>
  </si>
  <si>
    <t xml:space="preserve">ACPM                                    </t>
  </si>
  <si>
    <t>GASOLINA CORRIENTE OXIGENADA 10%</t>
  </si>
  <si>
    <t>BIOACEM B2</t>
  </si>
  <si>
    <t xml:space="preserve">BIOACEM B8                              </t>
  </si>
  <si>
    <t xml:space="preserve">BIODIESEL B5                            </t>
  </si>
  <si>
    <t xml:space="preserve">GASOLINA EXTRA OXIGENADA 10%            </t>
  </si>
  <si>
    <t xml:space="preserve">GASOLINA CORRIENTE 8% OXIGENADA         </t>
  </si>
  <si>
    <t xml:space="preserve">GASOLINA CORRIENTE OXIGENADA 10%        </t>
  </si>
  <si>
    <t xml:space="preserve">BIOACEM B7                              </t>
  </si>
  <si>
    <t xml:space="preserve">BIOACEM B2                              </t>
  </si>
  <si>
    <t>GASOLINA EXTRA OXIGENADA 10%</t>
  </si>
  <si>
    <t>GASOLINA EXTRA</t>
  </si>
  <si>
    <t>GASOLINA CORRIENTE 2% OXIGENADA</t>
  </si>
  <si>
    <t>GASOLINA CORRIENTE 3% OXIGENADA.</t>
  </si>
  <si>
    <t>GASOLINA CORRIENTE 4% OXIGENADA</t>
  </si>
  <si>
    <t>GASOLINA CORRIENTE 5% OXIGENADA</t>
  </si>
  <si>
    <t>GASOLINA EXTRA 2% OXIGENADA</t>
  </si>
  <si>
    <t>GASOLINA EXTRA 3% OXIGENADA</t>
  </si>
  <si>
    <t>GASOLINA EXTRA 4% OXIGENADA</t>
  </si>
  <si>
    <t>GASOLINA CORRIENTE 6% OXIGENADA</t>
  </si>
  <si>
    <t>GASOLINA CORRIENTE 7% OXIGENADA</t>
  </si>
  <si>
    <t>GASOLINA EXTRA 5% OXIGENADA</t>
  </si>
  <si>
    <t>GASOLINA CORRIENTE 3% OXIGENADA</t>
  </si>
  <si>
    <t>GAS NATURAL VEHICULAR</t>
  </si>
  <si>
    <t>GNV</t>
  </si>
  <si>
    <t>BIODIESEL B9</t>
  </si>
  <si>
    <t>BIOACEM B9</t>
  </si>
  <si>
    <t>BIOACEM B12</t>
  </si>
  <si>
    <t>GASOLINA EXTRA 7% OXIGENADA</t>
  </si>
  <si>
    <t>BIOACEM B11</t>
  </si>
  <si>
    <t>GASOLINA EXTRA 6% OXIGENADA</t>
  </si>
  <si>
    <t>ACPM</t>
  </si>
  <si>
    <t>ID EDS</t>
  </si>
  <si>
    <t>ok</t>
  </si>
  <si>
    <t>EDS LEY FRONTERA</t>
  </si>
  <si>
    <t>Si</t>
  </si>
  <si>
    <t>EDS EL AMARILLO</t>
  </si>
  <si>
    <t>EDS EL CERRO</t>
  </si>
  <si>
    <t>EDS PELAYA</t>
  </si>
  <si>
    <t>EDS TERMINAL PASTO</t>
  </si>
  <si>
    <t>EDS EL ROSAL</t>
  </si>
  <si>
    <t>EDS ESMERALDA 3</t>
  </si>
  <si>
    <t>EDS ATILA</t>
  </si>
  <si>
    <t>EDS LA ESMERALDA 2</t>
  </si>
  <si>
    <t>EDS CAMIONERO</t>
  </si>
  <si>
    <t>EDS MOCOA</t>
  </si>
  <si>
    <t>EDS PANAMERICANA</t>
  </si>
  <si>
    <t>EDS EL RUBI</t>
  </si>
  <si>
    <t>EDS ARIAS SOLARTE</t>
  </si>
  <si>
    <t>EDS CENTRO DIESEL</t>
  </si>
  <si>
    <t>EDS LA VALLENATA</t>
  </si>
  <si>
    <t>EDS LOS LAGOS PITS</t>
  </si>
  <si>
    <t>EDS SABANA DE LOS TRAPICHES</t>
  </si>
  <si>
    <t>EDS LAS MALVINAS</t>
  </si>
  <si>
    <t>EDS SERVICAR</t>
  </si>
  <si>
    <t>EDS CODI GUATAPURÍ</t>
  </si>
  <si>
    <t>EDS COROZAL</t>
  </si>
  <si>
    <t>EDS BUCARAMANGA</t>
  </si>
  <si>
    <t>SERVICENTRO EL CONDADO</t>
  </si>
  <si>
    <t>EDS LA MULERA</t>
  </si>
  <si>
    <t>EDS BYZA UNO</t>
  </si>
  <si>
    <t>EDS BYZA DOS</t>
  </si>
  <si>
    <t>EDS SERVICENTRO LA VICTORIA</t>
  </si>
  <si>
    <t>EDS AVENIDA SEXTA</t>
  </si>
  <si>
    <t>EDS PLAYAS DEL MIRA KM 54</t>
  </si>
  <si>
    <t>EDS LA MALOCA</t>
  </si>
  <si>
    <t>EDS AEROCARGA</t>
  </si>
  <si>
    <t>EDS EL AMPARO</t>
  </si>
  <si>
    <t>EDS BOMBA LA DON JUANA</t>
  </si>
  <si>
    <t>EDS EL BUQUE S A S</t>
  </si>
  <si>
    <t>EDS ADALUZ</t>
  </si>
  <si>
    <t>EDS FALKONERY</t>
  </si>
  <si>
    <t>EDS BOYACA</t>
  </si>
  <si>
    <t>EDS BRISAS DEL ORINOCO</t>
  </si>
  <si>
    <t>EDS LAS PALMAS DE AGUACHICA</t>
  </si>
  <si>
    <t>BIOACEM B5</t>
  </si>
  <si>
    <t xml:space="preserve"> DE 2023</t>
  </si>
  <si>
    <t>ID Ceco</t>
  </si>
  <si>
    <t>Codigo Destinatario</t>
  </si>
  <si>
    <t>Regional</t>
  </si>
  <si>
    <t>Canal Venta</t>
  </si>
  <si>
    <t>No. Economico</t>
  </si>
  <si>
    <t>Contrato</t>
  </si>
  <si>
    <t>Centro de Costo</t>
  </si>
  <si>
    <t>Precio</t>
  </si>
  <si>
    <t>Total Venta</t>
  </si>
  <si>
    <t>Consecutivo
Conciliación</t>
  </si>
  <si>
    <t>Tipo de Venta</t>
  </si>
  <si>
    <t>18/10/2023</t>
  </si>
  <si>
    <t>SABANA</t>
  </si>
  <si>
    <t>Combustibles</t>
  </si>
  <si>
    <t>En línea</t>
  </si>
  <si>
    <t>19/10/2023</t>
  </si>
  <si>
    <t>30/10/2023</t>
  </si>
  <si>
    <t>23/10/2023</t>
  </si>
  <si>
    <t>22/10/2023</t>
  </si>
  <si>
    <t>27/10/2023</t>
  </si>
  <si>
    <t>21/10/2023</t>
  </si>
  <si>
    <t>28/10/2023</t>
  </si>
  <si>
    <t>17:08</t>
  </si>
  <si>
    <t>29/10/2023</t>
  </si>
  <si>
    <t>24/10/2023</t>
  </si>
  <si>
    <t>06:08</t>
  </si>
  <si>
    <t>25/10/2023</t>
  </si>
  <si>
    <t>20/10/2023</t>
  </si>
  <si>
    <t>31/10/2023</t>
  </si>
  <si>
    <t>08:48</t>
  </si>
  <si>
    <t>26/10/2023</t>
  </si>
  <si>
    <t>21:17</t>
  </si>
  <si>
    <t>17/10/2023</t>
  </si>
  <si>
    <t>18:09</t>
  </si>
  <si>
    <t>15:37</t>
  </si>
  <si>
    <t>07:48</t>
  </si>
  <si>
    <t>12:49</t>
  </si>
  <si>
    <t>06:48</t>
  </si>
  <si>
    <t>12:20</t>
  </si>
  <si>
    <t>19:26</t>
  </si>
  <si>
    <t>15:32</t>
  </si>
  <si>
    <t>06:54</t>
  </si>
  <si>
    <t>11:42</t>
  </si>
  <si>
    <t>09:27</t>
  </si>
  <si>
    <t>08:50</t>
  </si>
  <si>
    <t>10:33</t>
  </si>
  <si>
    <t>EDS JAVERIANA</t>
  </si>
  <si>
    <t>11:19</t>
  </si>
  <si>
    <t>19:47</t>
  </si>
  <si>
    <t>11:25</t>
  </si>
  <si>
    <t>11:49</t>
  </si>
  <si>
    <t>19:11</t>
  </si>
  <si>
    <t>20:25</t>
  </si>
  <si>
    <t>07:38</t>
  </si>
  <si>
    <t>06:58</t>
  </si>
  <si>
    <t>16:34</t>
  </si>
  <si>
    <t>21:44</t>
  </si>
  <si>
    <t>06:26</t>
  </si>
  <si>
    <t>11:27</t>
  </si>
  <si>
    <t>06:34</t>
  </si>
  <si>
    <t>07:45</t>
  </si>
  <si>
    <t>10:40</t>
  </si>
  <si>
    <t>09:36</t>
  </si>
  <si>
    <t>10:43</t>
  </si>
  <si>
    <t>0139404</t>
  </si>
  <si>
    <t>OBI770</t>
  </si>
  <si>
    <t>0040005156</t>
  </si>
  <si>
    <t>SG ALCALDIA MAYOR OC 105580</t>
  </si>
  <si>
    <t>273940</t>
  </si>
  <si>
    <t>0325405</t>
  </si>
  <si>
    <t>OKZ914</t>
  </si>
  <si>
    <t>79066</t>
  </si>
  <si>
    <t>07:34</t>
  </si>
  <si>
    <t>07:05</t>
  </si>
  <si>
    <t>17:39</t>
  </si>
  <si>
    <t>15:29</t>
  </si>
  <si>
    <t>EDS EL GANADERO</t>
  </si>
  <si>
    <t>22:46</t>
  </si>
  <si>
    <t>18:28</t>
  </si>
  <si>
    <t>11:30</t>
  </si>
  <si>
    <t>EDS CENTRO BOGOTA</t>
  </si>
  <si>
    <t>05:56</t>
  </si>
  <si>
    <t>09:30</t>
  </si>
  <si>
    <t>09:12</t>
  </si>
  <si>
    <t>01216569</t>
  </si>
  <si>
    <t>OBI772</t>
  </si>
  <si>
    <t>251052</t>
  </si>
  <si>
    <t>01217854</t>
  </si>
  <si>
    <t>OLO562</t>
  </si>
  <si>
    <t>111266</t>
  </si>
  <si>
    <t>02143028</t>
  </si>
  <si>
    <t>112133</t>
  </si>
  <si>
    <t>01216452</t>
  </si>
  <si>
    <t>OKZ959</t>
  </si>
  <si>
    <t>141890</t>
  </si>
  <si>
    <t>02140758</t>
  </si>
  <si>
    <t>111759</t>
  </si>
  <si>
    <t>18:18</t>
  </si>
  <si>
    <t>13:07</t>
  </si>
  <si>
    <t>05:07</t>
  </si>
  <si>
    <t>01228305</t>
  </si>
  <si>
    <t>OBH314</t>
  </si>
  <si>
    <t>303621</t>
  </si>
  <si>
    <t>01225618</t>
  </si>
  <si>
    <t>OBH309</t>
  </si>
  <si>
    <t>230658</t>
  </si>
  <si>
    <t>02142171</t>
  </si>
  <si>
    <t>2132622</t>
  </si>
  <si>
    <t>OBG527</t>
  </si>
  <si>
    <t>361095</t>
  </si>
  <si>
    <t>01218803</t>
  </si>
  <si>
    <t>OBI768</t>
  </si>
  <si>
    <t>238448</t>
  </si>
  <si>
    <t>01214255</t>
  </si>
  <si>
    <t>OLO563</t>
  </si>
  <si>
    <t>109346</t>
  </si>
  <si>
    <t>01228658</t>
  </si>
  <si>
    <t>274454</t>
  </si>
  <si>
    <t>02136180</t>
  </si>
  <si>
    <t>OBI771</t>
  </si>
  <si>
    <t>308851</t>
  </si>
  <si>
    <t>05:16</t>
  </si>
  <si>
    <t>0138250</t>
  </si>
  <si>
    <t>78576</t>
  </si>
  <si>
    <t>02240375</t>
  </si>
  <si>
    <t>273395</t>
  </si>
  <si>
    <t>01218311</t>
  </si>
  <si>
    <t>142010</t>
  </si>
  <si>
    <t>02135560</t>
  </si>
  <si>
    <t>303048</t>
  </si>
  <si>
    <t>01220911</t>
  </si>
  <si>
    <t>142200</t>
  </si>
  <si>
    <t>01228525</t>
  </si>
  <si>
    <t>230925</t>
  </si>
  <si>
    <t>02140520</t>
  </si>
  <si>
    <t>238729</t>
  </si>
  <si>
    <t>01215742</t>
  </si>
  <si>
    <t>272655</t>
  </si>
  <si>
    <t>01221004</t>
  </si>
  <si>
    <t>160522</t>
  </si>
  <si>
    <t>01222157</t>
  </si>
  <si>
    <t>309210</t>
  </si>
  <si>
    <t>0135407</t>
  </si>
  <si>
    <t>OLM972</t>
  </si>
  <si>
    <t>118059</t>
  </si>
  <si>
    <t>0139376</t>
  </si>
  <si>
    <t>OLM971</t>
  </si>
  <si>
    <t>142889</t>
  </si>
  <si>
    <t>01228076</t>
  </si>
  <si>
    <t>142535</t>
  </si>
  <si>
    <t>01222094</t>
  </si>
  <si>
    <t>360870</t>
  </si>
  <si>
    <t>01218774</t>
  </si>
  <si>
    <t>109654</t>
  </si>
  <si>
    <t>01222934</t>
  </si>
  <si>
    <t>230441</t>
  </si>
  <si>
    <t>01230426</t>
  </si>
  <si>
    <t>119376</t>
  </si>
  <si>
    <t>01225981</t>
  </si>
  <si>
    <t>274156</t>
  </si>
  <si>
    <t>01227035</t>
  </si>
  <si>
    <t>309586</t>
  </si>
  <si>
    <t>0232621</t>
  </si>
  <si>
    <t>142542</t>
  </si>
  <si>
    <t>0142553</t>
  </si>
  <si>
    <t>119016</t>
  </si>
  <si>
    <t>02140765</t>
  </si>
  <si>
    <t>142377</t>
  </si>
  <si>
    <t>02141976</t>
  </si>
  <si>
    <t>110067</t>
  </si>
  <si>
    <t>01215499</t>
  </si>
  <si>
    <t>230082</t>
  </si>
  <si>
    <t>01215974</t>
  </si>
  <si>
    <t>238259</t>
  </si>
  <si>
    <t>01218112</t>
  </si>
  <si>
    <t>360575</t>
  </si>
  <si>
    <t>02138757</t>
  </si>
  <si>
    <t>303329</t>
  </si>
  <si>
    <t>01229626</t>
  </si>
  <si>
    <t>239006</t>
  </si>
  <si>
    <t>01225486</t>
  </si>
  <si>
    <t>251468</t>
  </si>
  <si>
    <t>01221475</t>
  </si>
  <si>
    <t>118530</t>
  </si>
  <si>
    <t>01229697</t>
  </si>
  <si>
    <t>251863</t>
  </si>
  <si>
    <t>01140358</t>
  </si>
  <si>
    <t>273103</t>
  </si>
  <si>
    <t>0238560</t>
  </si>
  <si>
    <t>143319</t>
  </si>
  <si>
    <t>0240389</t>
  </si>
  <si>
    <t>309923</t>
  </si>
  <si>
    <t>Precio Especial</t>
  </si>
  <si>
    <t>16 AL 31 DE OCTUBRE</t>
  </si>
  <si>
    <t>BOGOTA DISTRITO CAPITAL</t>
  </si>
  <si>
    <t>Total SG ALCALDIA MAYOR OC 105580</t>
  </si>
  <si>
    <t>Sky</t>
  </si>
  <si>
    <t>9019213687 </t>
  </si>
  <si>
    <t>OBG-442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</si>
</sst>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-&quot;$&quot;\ * #,##0_-;\-&quot;$&quot;\ * #,##0_-;_-&quot;$&quot;\ * &quot;-&quot;_-;_-@_-"/>
    <numFmt numFmtId="164" formatCode="_ &quot;$&quot;\ * #,##0.00_ ;_ &quot;$&quot;\ * \-#,##0.00_ ;_ &quot;$&quot;\ * &quot;-&quot;??_ ;_ @_ "/>
    <numFmt numFmtId="165" formatCode="#,##0.000"/>
    <numFmt numFmtId="166" formatCode="[$-F400]h:mm:ss\ AM/PM"/>
  </numFmts>
  <fonts count="39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8"/>
      <color indexed="9"/>
      <name val="Arial"/>
      <family val="2"/>
    </font>
    <font>
      <sz val="10"/>
      <color indexed="9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sz val="8"/>
      <color rgb="FFFFFF00"/>
      <name val="Arial"/>
      <family val="2"/>
    </font>
    <font>
      <sz val="7"/>
      <color rgb="FF000000"/>
      <name val="Myriad Web Pro"/>
    </font>
    <font>
      <sz val="9"/>
      <color indexed="9"/>
      <name val="Terpel Sans"/>
    </font>
    <font>
      <b/>
      <sz val="28"/>
      <name val="Terpel Sans"/>
    </font>
    <font>
      <sz val="8"/>
      <name val="Terpel Sans"/>
    </font>
    <font>
      <sz val="8"/>
      <color indexed="9"/>
      <name val="Terpel Sans"/>
    </font>
    <font>
      <b/>
      <sz val="21"/>
      <name val="Terpel Sans"/>
    </font>
    <font>
      <sz val="10"/>
      <name val="Terpel Sans"/>
    </font>
    <font>
      <sz val="11"/>
      <name val="Terpel Sans"/>
    </font>
    <font>
      <sz val="11"/>
      <color indexed="9"/>
      <name val="Terpel Sans"/>
    </font>
    <font>
      <b/>
      <sz val="11"/>
      <color theme="0"/>
      <name val="Terpel Sans"/>
    </font>
    <font>
      <b/>
      <sz val="11"/>
      <name val="Terpel Sans"/>
    </font>
    <font>
      <sz val="21"/>
      <name val="Terpel Sans Medium"/>
    </font>
    <font>
      <b/>
      <sz val="9"/>
      <color rgb="FFFFFFFF"/>
      <name val="Terpel Sans"/>
    </font>
    <font>
      <sz val="9"/>
      <color theme="1"/>
      <name val="Terpel Sans"/>
    </font>
    <font>
      <sz val="11"/>
      <color theme="0"/>
      <name val="Terpel Sans"/>
    </font>
    <font>
      <sz val="8"/>
      <name val="Calibri"/>
      <family val="2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51"/>
        <bgColor indexed="64"/>
      </patternFill>
    </fill>
  </fills>
  <borders count="3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/>
      <diagonal/>
    </border>
    <border>
      <left/>
      <right/>
      <top style="thin">
        <color rgb="FF999999"/>
      </top>
      <bottom/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 style="thin">
        <color indexed="65"/>
      </left>
      <right/>
      <top style="thin">
        <color rgb="FF999999"/>
      </top>
      <bottom style="thin">
        <color rgb="FF999999"/>
      </bottom>
      <diagonal/>
    </border>
    <border>
      <left/>
      <right/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indexed="64"/>
      </left>
      <right/>
      <top style="thin">
        <color rgb="FF999999"/>
      </top>
      <bottom/>
      <diagonal/>
    </border>
    <border>
      <left style="thin">
        <color indexed="8"/>
      </left>
      <right style="thin">
        <color indexed="8"/>
      </right>
      <top style="thin">
        <color rgb="FF999999"/>
      </top>
      <bottom/>
      <diagonal/>
    </border>
    <border>
      <left style="thin">
        <color indexed="8"/>
      </left>
      <right style="thin">
        <color indexed="8"/>
      </right>
      <top style="thin">
        <color rgb="FF999999"/>
      </top>
      <bottom style="thin">
        <color rgb="FF999999"/>
      </bottom>
      <diagonal/>
    </border>
    <border>
      <left style="thin">
        <color indexed="8"/>
      </left>
      <right/>
      <top style="thin">
        <color rgb="FF999999"/>
      </top>
      <bottom/>
      <diagonal/>
    </border>
    <border>
      <left style="thin">
        <color indexed="8"/>
      </left>
      <right/>
      <top style="thin">
        <color rgb="FF999999"/>
      </top>
      <bottom style="thin">
        <color rgb="FF999999"/>
      </bottom>
      <diagonal/>
    </border>
    <border>
      <left style="thin">
        <color rgb="FF999999"/>
      </left>
      <right/>
      <top style="thin">
        <color indexed="65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rgb="FF999999"/>
      </left>
      <right/>
      <top/>
      <bottom/>
      <diagonal/>
    </border>
    <border>
      <left style="thin">
        <color indexed="64"/>
      </left>
      <right/>
      <top style="thin">
        <color indexed="65"/>
      </top>
      <bottom/>
      <diagonal/>
    </border>
  </borders>
  <cellStyleXfs count="43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7" fillId="4" borderId="0" applyNumberFormat="0" applyBorder="0" applyAlignment="0" applyProtection="0"/>
    <xf numFmtId="0" fontId="8" fillId="16" borderId="1" applyNumberFormat="0" applyAlignment="0" applyProtection="0"/>
    <xf numFmtId="0" fontId="9" fillId="17" borderId="2" applyNumberFormat="0" applyAlignment="0" applyProtection="0"/>
    <xf numFmtId="0" fontId="10" fillId="0" borderId="3" applyNumberFormat="0" applyFill="0" applyAlignment="0" applyProtection="0"/>
    <xf numFmtId="0" fontId="11" fillId="0" borderId="0" applyNumberFormat="0" applyFill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21" borderId="0" applyNumberFormat="0" applyBorder="0" applyAlignment="0" applyProtection="0"/>
    <xf numFmtId="0" fontId="12" fillId="7" borderId="1" applyNumberFormat="0" applyAlignment="0" applyProtection="0"/>
    <xf numFmtId="0" fontId="13" fillId="3" borderId="0" applyNumberFormat="0" applyBorder="0" applyAlignment="0" applyProtection="0"/>
    <xf numFmtId="164" fontId="1" fillId="0" borderId="0" applyFont="0" applyFill="0" applyBorder="0" applyAlignment="0" applyProtection="0"/>
    <xf numFmtId="0" fontId="14" fillId="22" borderId="0" applyNumberFormat="0" applyBorder="0" applyAlignment="0" applyProtection="0"/>
    <xf numFmtId="0" fontId="1" fillId="23" borderId="4" applyNumberFormat="0" applyFont="0" applyAlignment="0" applyProtection="0"/>
    <xf numFmtId="0" fontId="15" fillId="16" borderId="5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6" applyNumberFormat="0" applyFill="0" applyAlignment="0" applyProtection="0"/>
    <xf numFmtId="0" fontId="20" fillId="0" borderId="7" applyNumberFormat="0" applyFill="0" applyAlignment="0" applyProtection="0"/>
    <xf numFmtId="0" fontId="11" fillId="0" borderId="8" applyNumberFormat="0" applyFill="0" applyAlignment="0" applyProtection="0"/>
    <xf numFmtId="0" fontId="21" fillId="0" borderId="9" applyNumberFormat="0" applyFill="0" applyAlignment="0" applyProtection="0"/>
  </cellStyleXfs>
  <cellXfs count="75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3" fillId="24" borderId="0" xfId="0" applyFont="1" applyFill="1" applyAlignment="1">
      <alignment horizontal="center" vertical="center"/>
    </xf>
    <xf numFmtId="0" fontId="22" fillId="25" borderId="0" xfId="0" applyFont="1" applyFill="1" applyAlignment="1">
      <alignment horizontal="center" vertical="center"/>
    </xf>
    <xf numFmtId="0" fontId="1" fillId="0" borderId="0" xfId="0" applyFont="1"/>
    <xf numFmtId="0" fontId="23" fillId="0" borderId="11" xfId="0" applyFont="1" applyBorder="1" applyAlignment="1">
      <alignment horizontal="center" vertical="top" wrapText="1" readingOrder="1"/>
    </xf>
    <xf numFmtId="0" fontId="23" fillId="26" borderId="11" xfId="0" applyFont="1" applyFill="1" applyBorder="1" applyAlignment="1">
      <alignment horizontal="center" vertical="top" wrapText="1" readingOrder="1"/>
    </xf>
    <xf numFmtId="0" fontId="23" fillId="0" borderId="0" xfId="0" applyFont="1"/>
    <xf numFmtId="166" fontId="22" fillId="25" borderId="0" xfId="0" applyNumberFormat="1" applyFont="1" applyFill="1" applyAlignment="1">
      <alignment horizontal="center" vertical="center"/>
    </xf>
    <xf numFmtId="0" fontId="24" fillId="0" borderId="0" xfId="0" applyFont="1"/>
    <xf numFmtId="0" fontId="25" fillId="24" borderId="0" xfId="0" applyFont="1" applyFill="1" applyAlignment="1">
      <alignment vertical="center"/>
    </xf>
    <xf numFmtId="0" fontId="26" fillId="24" borderId="0" xfId="0" applyFont="1" applyFill="1"/>
    <xf numFmtId="0" fontId="27" fillId="24" borderId="0" xfId="0" applyFont="1" applyFill="1"/>
    <xf numFmtId="0" fontId="28" fillId="24" borderId="0" xfId="0" applyFont="1" applyFill="1" applyAlignment="1">
      <alignment vertical="center"/>
    </xf>
    <xf numFmtId="0" fontId="29" fillId="0" borderId="0" xfId="0" applyFont="1"/>
    <xf numFmtId="0" fontId="30" fillId="24" borderId="0" xfId="0" applyFont="1" applyFill="1" applyProtection="1">
      <protection locked="0"/>
    </xf>
    <xf numFmtId="0" fontId="30" fillId="0" borderId="18" xfId="0" pivotButton="1" applyFont="1" applyBorder="1"/>
    <xf numFmtId="0" fontId="30" fillId="0" borderId="18" xfId="0" applyFont="1" applyBorder="1"/>
    <xf numFmtId="0" fontId="31" fillId="24" borderId="0" xfId="0" applyFont="1" applyFill="1" applyProtection="1">
      <protection locked="0"/>
    </xf>
    <xf numFmtId="0" fontId="32" fillId="25" borderId="22" xfId="0" applyFont="1" applyFill="1" applyBorder="1"/>
    <xf numFmtId="0" fontId="32" fillId="25" borderId="13" xfId="0" applyFont="1" applyFill="1" applyBorder="1"/>
    <xf numFmtId="0" fontId="33" fillId="0" borderId="14" xfId="0" applyFont="1" applyBorder="1" applyAlignment="1">
      <alignment horizontal="center"/>
    </xf>
    <xf numFmtId="0" fontId="33" fillId="0" borderId="12" xfId="0" applyFont="1" applyBorder="1" applyAlignment="1">
      <alignment horizontal="center"/>
    </xf>
    <xf numFmtId="0" fontId="30" fillId="0" borderId="19" xfId="0" applyFont="1" applyBorder="1"/>
    <xf numFmtId="0" fontId="30" fillId="0" borderId="12" xfId="0" applyFont="1" applyBorder="1"/>
    <xf numFmtId="165" fontId="30" fillId="0" borderId="22" xfId="0" applyNumberFormat="1" applyFont="1" applyBorder="1" applyAlignment="1">
      <alignment horizontal="center"/>
    </xf>
    <xf numFmtId="164" fontId="30" fillId="0" borderId="14" xfId="0" applyNumberFormat="1" applyFont="1" applyBorder="1" applyAlignment="1">
      <alignment horizontal="center"/>
    </xf>
    <xf numFmtId="165" fontId="30" fillId="0" borderId="20" xfId="0" applyNumberFormat="1" applyFont="1" applyBorder="1" applyAlignment="1">
      <alignment horizontal="center"/>
    </xf>
    <xf numFmtId="164" fontId="30" fillId="0" borderId="20" xfId="0" applyNumberFormat="1" applyFont="1" applyBorder="1" applyAlignment="1">
      <alignment horizontal="center"/>
    </xf>
    <xf numFmtId="0" fontId="32" fillId="25" borderId="15" xfId="0" applyFont="1" applyFill="1" applyBorder="1"/>
    <xf numFmtId="0" fontId="32" fillId="25" borderId="16" xfId="0" applyFont="1" applyFill="1" applyBorder="1"/>
    <xf numFmtId="165" fontId="32" fillId="25" borderId="23" xfId="0" applyNumberFormat="1" applyFont="1" applyFill="1" applyBorder="1" applyAlignment="1">
      <alignment horizontal="center"/>
    </xf>
    <xf numFmtId="164" fontId="32" fillId="25" borderId="17" xfId="0" applyNumberFormat="1" applyFont="1" applyFill="1" applyBorder="1" applyAlignment="1">
      <alignment horizontal="center"/>
    </xf>
    <xf numFmtId="165" fontId="32" fillId="25" borderId="21" xfId="0" applyNumberFormat="1" applyFont="1" applyFill="1" applyBorder="1" applyAlignment="1">
      <alignment horizontal="center"/>
    </xf>
    <xf numFmtId="164" fontId="32" fillId="25" borderId="21" xfId="0" applyNumberFormat="1" applyFont="1" applyFill="1" applyBorder="1" applyAlignment="1">
      <alignment horizontal="center"/>
    </xf>
    <xf numFmtId="0" fontId="26" fillId="24" borderId="0" xfId="0" applyFont="1" applyFill="1" applyProtection="1">
      <protection locked="0"/>
    </xf>
    <xf numFmtId="0" fontId="34" fillId="24" borderId="0" xfId="0" applyFont="1" applyFill="1" applyAlignment="1">
      <alignment vertical="center"/>
    </xf>
    <xf numFmtId="0" fontId="35" fillId="25" borderId="10" xfId="0" applyFont="1" applyFill="1" applyBorder="1" applyAlignment="1">
      <alignment horizontal="center" vertical="center" wrapText="1"/>
    </xf>
    <xf numFmtId="0" fontId="36" fillId="0" borderId="10" xfId="0" applyFont="1" applyBorder="1"/>
    <xf numFmtId="14" fontId="22" fillId="25" borderId="0" xfId="0" applyNumberFormat="1" applyFont="1" applyFill="1" applyAlignment="1">
      <alignment horizontal="center" vertical="center"/>
    </xf>
    <xf numFmtId="42" fontId="22" fillId="25" borderId="0" xfId="0" applyNumberFormat="1" applyFont="1" applyFill="1" applyAlignment="1">
      <alignment horizontal="center" vertical="center"/>
    </xf>
    <xf numFmtId="165" fontId="30" fillId="0" borderId="12" xfId="0" applyNumberFormat="1" applyFont="1" applyBorder="1" applyAlignment="1">
      <alignment horizontal="center"/>
    </xf>
    <xf numFmtId="165" fontId="32" fillId="25" borderId="15" xfId="0" applyNumberFormat="1" applyFont="1" applyFill="1" applyBorder="1" applyAlignment="1">
      <alignment horizontal="center"/>
    </xf>
    <xf numFmtId="0" fontId="33" fillId="0" borderId="14" xfId="0" applyFont="1" applyBorder="1"/>
    <xf numFmtId="0" fontId="30" fillId="0" borderId="29" xfId="0" applyFont="1" applyBorder="1"/>
    <xf numFmtId="0" fontId="30" fillId="0" borderId="28" xfId="0" applyFont="1" applyBorder="1"/>
    <xf numFmtId="165" fontId="30" fillId="0" borderId="27" xfId="0" applyNumberFormat="1" applyFont="1" applyBorder="1" applyAlignment="1">
      <alignment horizontal="center"/>
    </xf>
    <xf numFmtId="164" fontId="30" fillId="0" borderId="0" xfId="0" applyNumberFormat="1" applyFont="1" applyAlignment="1">
      <alignment horizontal="center"/>
    </xf>
    <xf numFmtId="165" fontId="30" fillId="0" borderId="28" xfId="0" applyNumberFormat="1" applyFont="1" applyBorder="1" applyAlignment="1">
      <alignment horizontal="center"/>
    </xf>
    <xf numFmtId="165" fontId="30" fillId="0" borderId="26" xfId="0" applyNumberFormat="1" applyFont="1" applyBorder="1" applyAlignment="1">
      <alignment horizontal="center"/>
    </xf>
    <xf numFmtId="164" fontId="30" fillId="0" borderId="26" xfId="0" applyNumberFormat="1" applyFont="1" applyBorder="1" applyAlignment="1">
      <alignment horizontal="center"/>
    </xf>
    <xf numFmtId="0" fontId="33" fillId="27" borderId="25" xfId="0" applyFont="1" applyFill="1" applyBorder="1"/>
    <xf numFmtId="165" fontId="33" fillId="27" borderId="27" xfId="0" applyNumberFormat="1" applyFont="1" applyFill="1" applyBorder="1" applyAlignment="1">
      <alignment horizontal="center"/>
    </xf>
    <xf numFmtId="165" fontId="33" fillId="27" borderId="26" xfId="0" applyNumberFormat="1" applyFont="1" applyFill="1" applyBorder="1" applyAlignment="1">
      <alignment horizontal="center"/>
    </xf>
    <xf numFmtId="164" fontId="33" fillId="27" borderId="26" xfId="0" applyNumberFormat="1" applyFont="1" applyFill="1" applyBorder="1" applyAlignment="1">
      <alignment horizontal="center"/>
    </xf>
    <xf numFmtId="0" fontId="32" fillId="25" borderId="20" xfId="0" applyFont="1" applyFill="1" applyBorder="1" applyAlignment="1">
      <alignment horizontal="center" vertical="center"/>
    </xf>
    <xf numFmtId="0" fontId="30" fillId="0" borderId="24" xfId="0" applyFont="1" applyBorder="1"/>
    <xf numFmtId="0" fontId="37" fillId="0" borderId="10" xfId="0" applyFont="1" applyBorder="1" applyAlignment="1">
      <alignment horizontal="center" vertical="center"/>
    </xf>
    <xf numFmtId="0" fontId="33" fillId="0" borderId="19" xfId="0" applyFont="1" applyBorder="1"/>
    <xf numFmtId="0" fontId="30" fillId="0" borderId="0" xfId="0" applyFont="1"/>
    <xf numFmtId="0" fontId="33" fillId="27" borderId="0" xfId="0" applyFont="1" applyFill="1"/>
    <xf numFmtId="164" fontId="33" fillId="27" borderId="0" xfId="0" applyNumberFormat="1" applyFont="1" applyFill="1" applyAlignment="1">
      <alignment horizontal="center"/>
    </xf>
    <xf numFmtId="165" fontId="33" fillId="27" borderId="0" xfId="0" applyNumberFormat="1" applyFont="1" applyFill="1" applyAlignment="1">
      <alignment horizontal="center"/>
    </xf>
    <xf numFmtId="0" fontId="2" fillId="24" borderId="0" xfId="0" applyFont="1" applyFill="1" applyAlignment="1">
      <alignment horizontal="center" vertical="center"/>
    </xf>
    <xf numFmtId="14" fontId="2" fillId="24" borderId="0" xfId="0" applyNumberFormat="1" applyFont="1" applyFill="1" applyAlignment="1">
      <alignment horizontal="center" vertical="center"/>
    </xf>
    <xf numFmtId="166" fontId="2" fillId="24" borderId="0" xfId="0" applyNumberFormat="1" applyFont="1" applyFill="1" applyAlignment="1">
      <alignment horizontal="center" vertical="center"/>
    </xf>
    <xf numFmtId="0" fontId="2" fillId="24" borderId="0" xfId="32" applyNumberFormat="1" applyFont="1" applyFill="1" applyBorder="1" applyAlignment="1">
      <alignment horizontal="center" vertical="center"/>
    </xf>
    <xf numFmtId="42" fontId="2" fillId="24" borderId="0" xfId="0" applyNumberFormat="1" applyFont="1" applyFill="1" applyAlignment="1">
      <alignment horizontal="center" vertical="center"/>
    </xf>
    <xf numFmtId="0" fontId="38" fillId="24" borderId="0" xfId="0" applyFont="1" applyFill="1" applyAlignment="1">
      <alignment horizontal="center" vertical="center"/>
    </xf>
    <xf numFmtId="42" fontId="38" fillId="24" borderId="0" xfId="0" applyNumberFormat="1" applyFont="1" applyFill="1" applyAlignment="1">
      <alignment horizontal="center" vertical="center"/>
    </xf>
    <xf numFmtId="0" fontId="38" fillId="0" borderId="0" xfId="32" applyNumberFormat="1" applyFont="1" applyFill="1" applyBorder="1" applyAlignment="1">
      <alignment horizontal="center"/>
    </xf>
    <xf numFmtId="0" fontId="38" fillId="0" borderId="0" xfId="0" applyFont="1" applyAlignment="1">
      <alignment horizontal="center"/>
    </xf>
    <xf numFmtId="14" fontId="38" fillId="0" borderId="0" xfId="0" applyNumberFormat="1" applyFont="1" applyAlignment="1">
      <alignment horizontal="center"/>
    </xf>
    <xf numFmtId="166" fontId="38" fillId="0" borderId="0" xfId="0" applyNumberFormat="1" applyFont="1" applyAlignment="1">
      <alignment horizontal="center"/>
    </xf>
  </cellXfs>
  <cellStyles count="43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o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1" xfId="39" builtinId="16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Incorrecto" xfId="31" builtinId="27" customBuiltin="1"/>
    <cellStyle name="Moneda" xfId="32" builtinId="4"/>
    <cellStyle name="Neutral" xfId="33" builtinId="28" customBuiltin="1"/>
    <cellStyle name="Normal" xfId="0" builtinId="0"/>
    <cellStyle name="Notas" xfId="34" builtinId="10" customBuiltin="1"/>
    <cellStyle name="Salida" xfId="35" builtinId="21" customBuiltin="1"/>
    <cellStyle name="Texto de advertencia" xfId="36" builtinId="11" customBuiltin="1"/>
    <cellStyle name="Texto explicativo" xfId="37" builtinId="53" customBuiltin="1"/>
    <cellStyle name="Título" xfId="38" builtinId="15" customBuiltin="1"/>
    <cellStyle name="Título 2" xfId="40" builtinId="17" customBuiltin="1"/>
    <cellStyle name="Título 3" xfId="41" builtinId="18" customBuiltin="1"/>
    <cellStyle name="Total" xfId="42" builtinId="25" customBuiltin="1"/>
  </cellStyles>
  <dxfs count="36">
    <dxf>
      <font>
        <color rgb="FF9C0006"/>
      </font>
      <fill>
        <patternFill>
          <bgColor rgb="FFFFC7CE"/>
        </patternFill>
      </fill>
    </dxf>
    <dxf>
      <alignment vertical="center"/>
    </dxf>
    <dxf>
      <alignment vertical="center"/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numFmt numFmtId="165" formatCode="#,##0.000"/>
    </dxf>
    <dxf>
      <numFmt numFmtId="164" formatCode="_ &quot;$&quot;\ * #,##0.00_ ;_ &quot;$&quot;\ * \-#,##0.00_ ;_ &quot;$&quot;\ * &quot;-&quot;??_ ;_ @_ "/>
    </dxf>
    <dxf>
      <font>
        <name val="Calibri"/>
        <scheme val="none"/>
      </font>
    </dxf>
    <dxf>
      <font>
        <sz val="11"/>
      </font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name val="Calibri"/>
        <scheme val="none"/>
      </font>
      <numFmt numFmtId="167" formatCode="_ &quot;$&quot;\ * #,##0_ ;_ &quot;$&quot;\ * \-#,##0_ ;_ &quot;$&quot;\ * &quot;-&quot;??_ ;_ @_ "/>
      <alignment horizontal="center" readingOrder="0"/>
    </dxf>
    <dxf>
      <alignment horizontal="center" readingOrder="0"/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DC2506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80682</xdr:colOff>
      <xdr:row>0</xdr:row>
      <xdr:rowOff>0</xdr:rowOff>
    </xdr:from>
    <xdr:to>
      <xdr:col>0</xdr:col>
      <xdr:colOff>1366445</xdr:colOff>
      <xdr:row>7</xdr:row>
      <xdr:rowOff>97143</xdr:rowOff>
    </xdr:to>
    <xdr:pic>
      <xdr:nvPicPr>
        <xdr:cNvPr id="6" name="5 Imagen" descr="lOGO.JPG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2160" t="2736" r="4012" b="7463"/>
        <a:stretch>
          <a:fillRect/>
        </a:stretch>
      </xdr:blipFill>
      <xdr:spPr>
        <a:xfrm>
          <a:off x="80682" y="0"/>
          <a:ext cx="1285763" cy="148667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447675</xdr:colOff>
      <xdr:row>0</xdr:row>
      <xdr:rowOff>28575</xdr:rowOff>
    </xdr:from>
    <xdr:to>
      <xdr:col>24</xdr:col>
      <xdr:colOff>723900</xdr:colOff>
      <xdr:row>0</xdr:row>
      <xdr:rowOff>133350</xdr:rowOff>
    </xdr:to>
    <xdr:sp macro="[1]!Descuento" textlink="">
      <xdr:nvSpPr>
        <xdr:cNvPr id="2" name="Flecha: a la derecha 1">
          <a:extLst>
            <a:ext uri="{FF2B5EF4-FFF2-40B4-BE49-F238E27FC236}">
              <a16:creationId xmlns:a16="http://schemas.microsoft.com/office/drawing/2014/main" id="{427C434F-98D9-8E32-14DC-86443EE92906}"/>
            </a:ext>
          </a:extLst>
        </xdr:cNvPr>
        <xdr:cNvSpPr/>
      </xdr:nvSpPr>
      <xdr:spPr>
        <a:xfrm>
          <a:off x="14763750" y="28575"/>
          <a:ext cx="276225" cy="1047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Startup" Target="PERSONAL.XLSB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lcaldiabogota-my.sharepoint.com/personal/lyrodriguezb_alcaldiabogota_gov_co/Documents/SEGUIMIENTO%20VEHICULOS/TERPEL/PAGOS/PAGO%2012/REPORTE%20DE%20TANQUEO.xlsx" TargetMode="External"/><Relationship Id="rId1" Type="http://schemas.openxmlformats.org/officeDocument/2006/relationships/externalLinkPath" Target="/personal/lyrodriguezb_alcaldiabogota_gov_co/Documents/SEGUIMIENTO%20VEHICULOS/TERPEL/PAGOS/PAGO%2012/REPORTE%20DE%20TANQUE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PERSONAL"/>
    </sheetNames>
    <definedNames>
      <definedName name="Descuento"/>
    </definedNames>
    <sheetDataSet>
      <sheetData sheetId="0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culta"/>
      <sheetName val="Tabla"/>
      <sheetName val="Datos"/>
      <sheetName val="Ley Frontera"/>
    </sheetNames>
    <sheetDataSet>
      <sheetData sheetId="0"/>
      <sheetData sheetId="1"/>
      <sheetData sheetId="2"/>
      <sheetData sheetId="3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aria Alejandra Triana Ruiz" refreshedDate="45234.815611805556" createdVersion="8" refreshedVersion="8" minRefreshableVersion="3" recordCount="48" xr:uid="{00000000-000A-0000-FFFF-FFFF01000000}">
  <cacheSource type="worksheet">
    <worksheetSource ref="A1:Y49" sheet="Datos"/>
  </cacheSource>
  <cacheFields count="25">
    <cacheField name="Comprobante" numFmtId="0">
      <sharedItems/>
    </cacheField>
    <cacheField name="Fecha" numFmtId="14">
      <sharedItems/>
    </cacheField>
    <cacheField name="Hora" numFmtId="166">
      <sharedItems/>
    </cacheField>
    <cacheField name="Placa" numFmtId="0">
      <sharedItems/>
    </cacheField>
    <cacheField name="Centro de Costo" numFmtId="0">
      <sharedItems count="5">
        <s v="SG ALCALDIA MAYOR OC 105580"/>
        <s v="PERSONERIA BTA OC 103838" u="1"/>
        <s v="SEC DIST GOBIERNO OC 105295" u="1"/>
        <s v="FDL DE SANTAFE OC 99545" u="1"/>
        <s v="FDL USAQUEN OC 106585" u="1"/>
      </sharedItems>
    </cacheField>
    <cacheField name="Producto" numFmtId="0">
      <sharedItems count="2">
        <s v="A.C.P.M."/>
        <s v="CORRIENTE"/>
      </sharedItems>
    </cacheField>
    <cacheField name="Total Venta" numFmtId="42">
      <sharedItems containsSemiMixedTypes="0" containsString="0" containsNumber="1" minValue="53611.25" maxValue="219312.5"/>
    </cacheField>
    <cacheField name="Volumen" numFmtId="0">
      <sharedItems containsSemiMixedTypes="0" containsString="0" containsNumber="1" minValue="3.899" maxValue="16.271999999999998"/>
    </cacheField>
    <cacheField name="Sky" numFmtId="0">
      <sharedItems/>
    </cacheField>
    <cacheField name="Precio Especial" numFmtId="42">
      <sharedItems containsSemiMixedTypes="0" containsString="0" containsNumber="1" minValue="9103.39" maxValue="14306.71"/>
    </cacheField>
    <cacheField name="Valor Factura" numFmtId="42">
      <sharedItems containsSemiMixedTypes="0" containsString="0" containsNumber="1" minValue="55781.862289999997" maxValue="228192.02449999997"/>
    </cacheField>
    <cacheField name="Kilometraje" numFmtId="0">
      <sharedItems/>
    </cacheField>
    <cacheField name="Estación de Servicio" numFmtId="0">
      <sharedItems count="17">
        <s v="EDS JAVERIANA"/>
        <s v="EDS CENTRO BOGOTA"/>
        <s v="EDS EL GANADERO"/>
        <s v="EDS BUENOS AIRES" u="1"/>
        <s v="EDS PALOQUEMAO" u="1"/>
        <s v="EDS AMERICAS BOGOTA" u="1"/>
        <s v="EDS PASEO LA 15" u="1"/>
        <s v="EDS LA JUANA" u="1"/>
        <s v="EDS LA ESTRELLITA" u="1"/>
        <s v="EDS CALLE 127 (PLAZA 127)" u="1"/>
        <s v="EDS TERPEL AVENIDA 28" u="1"/>
        <s v="EDS AVDA BOYACA" u="1"/>
        <s v="EDS EL DORADO OPAIN" u="1"/>
        <s v="EDS PRIMERA DE MAYO" u="1"/>
        <s v="EDS CARRERA 10" u="1"/>
        <s v="EDS MATATIGRES" u="1"/>
        <s v="EDS TERPEL LA BOGOTANA" u="1"/>
      </sharedItems>
    </cacheField>
    <cacheField name="Corte" numFmtId="0">
      <sharedItems count="1">
        <s v="16 AL 31 DE OCTUBRE"/>
      </sharedItems>
    </cacheField>
    <cacheField name="Factura" numFmtId="0">
      <sharedItems containsBlank="1" count="6">
        <s v="9019213687 "/>
        <s v="9019207675 " u="1"/>
        <s v="9019207677 " u="1"/>
        <s v="9019207639 " u="1"/>
        <s v="9019207640 " u="1"/>
        <m u="1"/>
      </sharedItems>
    </cacheField>
    <cacheField name="ID Ceco" numFmtId="0">
      <sharedItems containsSemiMixedTypes="0" containsString="0" containsNumber="1" containsInteger="1" minValue="465" maxValue="465"/>
    </cacheField>
    <cacheField name="Codigo Destinatario" numFmtId="0">
      <sharedItems containsSemiMixedTypes="0" containsString="0" containsNumber="1" containsInteger="1" minValue="10008009" maxValue="10008009"/>
    </cacheField>
    <cacheField name="Regional" numFmtId="0">
      <sharedItems/>
    </cacheField>
    <cacheField name="ID EDS" numFmtId="0">
      <sharedItems containsSemiMixedTypes="0" containsString="0" containsNumber="1" containsInteger="1" minValue="1039" maxValue="1104"/>
    </cacheField>
    <cacheField name="Canal Venta" numFmtId="0">
      <sharedItems/>
    </cacheField>
    <cacheField name="No. Economico" numFmtId="0">
      <sharedItems containsBlank="1"/>
    </cacheField>
    <cacheField name="Contrato" numFmtId="0">
      <sharedItems/>
    </cacheField>
    <cacheField name="Precio" numFmtId="0">
      <sharedItems containsSemiMixedTypes="0" containsString="0" containsNumber="1" containsInteger="1" minValue="8920" maxValue="13750"/>
    </cacheField>
    <cacheField name="Consecutivo_x000a_Conciliación" numFmtId="0">
      <sharedItems containsNonDate="0" containsString="0" containsBlank="1"/>
    </cacheField>
    <cacheField name="Tipo de Venta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8">
  <r>
    <s v="0139404"/>
    <s v="23/10/2023"/>
    <s v="21:17"/>
    <s v="OBI770"/>
    <x v="0"/>
    <x v="0"/>
    <n v="131748.45000000001"/>
    <n v="14.654999999999999"/>
    <s v="100080091069465"/>
    <n v="9103.39"/>
    <n v="133410.18044999999"/>
    <s v="273940"/>
    <x v="0"/>
    <x v="0"/>
    <x v="0"/>
    <n v="465"/>
    <n v="10008009"/>
    <s v="SABANA"/>
    <n v="1069"/>
    <s v="Combustibles"/>
    <m/>
    <s v="0040005156"/>
    <n v="8990"/>
    <m/>
    <s v="En línea"/>
  </r>
  <r>
    <s v="0325405"/>
    <s v="31/10/2023"/>
    <s v="11:25"/>
    <s v="OKZ914"/>
    <x v="0"/>
    <x v="1"/>
    <n v="166803"/>
    <n v="12.22"/>
    <s v="100080091069465"/>
    <n v="14306.71"/>
    <n v="174827.99619999999"/>
    <s v="79066"/>
    <x v="0"/>
    <x v="0"/>
    <x v="0"/>
    <n v="465"/>
    <n v="10008009"/>
    <s v="SABANA"/>
    <n v="1069"/>
    <s v="Combustibles"/>
    <m/>
    <s v="0040005156"/>
    <n v="13650"/>
    <m/>
    <s v="En línea"/>
  </r>
  <r>
    <s v="01216569"/>
    <s v="19/10/2023"/>
    <s v="10:33"/>
    <s v="OBI772"/>
    <x v="0"/>
    <x v="0"/>
    <n v="123222.62"/>
    <n v="13.193"/>
    <s v="100080091039465"/>
    <n v="9103.39"/>
    <n v="120101.02426999999"/>
    <s v="251052"/>
    <x v="1"/>
    <x v="0"/>
    <x v="0"/>
    <n v="465"/>
    <n v="10008009"/>
    <s v="SABANA"/>
    <n v="1039"/>
    <s v="Combustibles"/>
    <m/>
    <s v="0040005156"/>
    <n v="9340"/>
    <m/>
    <s v="En línea"/>
  </r>
  <r>
    <s v="01217854"/>
    <s v="20/10/2023"/>
    <s v="11:19"/>
    <s v="OLO562"/>
    <x v="0"/>
    <x v="1"/>
    <n v="144773.75"/>
    <n v="10.529"/>
    <s v="100080091039465"/>
    <n v="14306.71"/>
    <n v="150635.34959"/>
    <s v="111266"/>
    <x v="1"/>
    <x v="0"/>
    <x v="0"/>
    <n v="465"/>
    <n v="10008009"/>
    <s v="SABANA"/>
    <n v="1039"/>
    <s v="Combustibles"/>
    <m/>
    <s v="0040005156"/>
    <n v="13750"/>
    <m/>
    <s v="En línea"/>
  </r>
  <r>
    <s v="02143028"/>
    <s v="30/10/2023"/>
    <s v="09:12"/>
    <s v="OLO562"/>
    <x v="0"/>
    <x v="1"/>
    <n v="113918.75"/>
    <n v="8.2850000000000001"/>
    <s v="100080091039465"/>
    <n v="14306.71"/>
    <n v="118531.09234999999"/>
    <s v="112133"/>
    <x v="1"/>
    <x v="0"/>
    <x v="0"/>
    <n v="465"/>
    <n v="10008009"/>
    <s v="SABANA"/>
    <n v="1039"/>
    <s v="Combustibles"/>
    <m/>
    <s v="0040005156"/>
    <n v="13750"/>
    <m/>
    <s v="En línea"/>
  </r>
  <r>
    <s v="01216452"/>
    <s v="19/10/2023"/>
    <s v="08:48"/>
    <s v="OKZ959"/>
    <x v="0"/>
    <x v="1"/>
    <n v="102946.25"/>
    <n v="7.4870000000000001"/>
    <s v="100080091039465"/>
    <n v="14306.71"/>
    <n v="107114.33777"/>
    <s v="141890"/>
    <x v="1"/>
    <x v="0"/>
    <x v="0"/>
    <n v="465"/>
    <n v="10008009"/>
    <s v="SABANA"/>
    <n v="1039"/>
    <s v="Combustibles"/>
    <m/>
    <s v="0040005156"/>
    <n v="13750"/>
    <m/>
    <s v="En línea"/>
  </r>
  <r>
    <s v="02140758"/>
    <s v="26/10/2023"/>
    <s v="11:30"/>
    <s v="OLO562"/>
    <x v="0"/>
    <x v="1"/>
    <n v="133402.5"/>
    <n v="9.702"/>
    <s v="100080091039465"/>
    <n v="14306.71"/>
    <n v="138803.70041999998"/>
    <s v="111759"/>
    <x v="1"/>
    <x v="0"/>
    <x v="0"/>
    <n v="465"/>
    <n v="10008009"/>
    <s v="SABANA"/>
    <n v="1039"/>
    <s v="Combustibles"/>
    <m/>
    <s v="0040005156"/>
    <n v="13750"/>
    <m/>
    <s v="En línea"/>
  </r>
  <r>
    <s v="01228305"/>
    <s v="29/10/2023"/>
    <s v="21:44"/>
    <s v="OBH314"/>
    <x v="0"/>
    <x v="1"/>
    <n v="147358.75"/>
    <n v="10.717000000000001"/>
    <s v="100080091039465"/>
    <n v="14306.71"/>
    <n v="153325.01107000001"/>
    <s v="303621"/>
    <x v="1"/>
    <x v="0"/>
    <x v="0"/>
    <n v="465"/>
    <n v="10008009"/>
    <s v="SABANA"/>
    <n v="1039"/>
    <s v="Combustibles"/>
    <m/>
    <s v="0040005156"/>
    <n v="13750"/>
    <m/>
    <s v="En línea"/>
  </r>
  <r>
    <s v="01225618"/>
    <s v="27/10/2023"/>
    <s v="12:49"/>
    <s v="OBH309"/>
    <x v="0"/>
    <x v="1"/>
    <n v="108872.5"/>
    <n v="7.9180000000000001"/>
    <s v="100080091039465"/>
    <n v="14306.71"/>
    <n v="113280.52978"/>
    <s v="230658"/>
    <x v="1"/>
    <x v="0"/>
    <x v="0"/>
    <n v="465"/>
    <n v="10008009"/>
    <s v="SABANA"/>
    <n v="1039"/>
    <s v="Combustibles"/>
    <m/>
    <s v="0040005156"/>
    <n v="13750"/>
    <m/>
    <s v="En línea"/>
  </r>
  <r>
    <s v="02142171"/>
    <s v="28/10/2023"/>
    <s v="06:54"/>
    <s v="OBG527"/>
    <x v="0"/>
    <x v="1"/>
    <n v="195827.5"/>
    <n v="14.242000000000001"/>
    <s v="100080091039465"/>
    <n v="14306.71"/>
    <n v="203756.16381999999"/>
    <s v="361095"/>
    <x v="1"/>
    <x v="0"/>
    <x v="0"/>
    <n v="465"/>
    <n v="10008009"/>
    <s v="SABANA"/>
    <n v="1039"/>
    <s v="Combustibles"/>
    <s v="2132622"/>
    <s v="0040005156"/>
    <n v="13750"/>
    <m/>
    <s v="En línea"/>
  </r>
  <r>
    <s v="01218803"/>
    <s v="21/10/2023"/>
    <s v="07:34"/>
    <s v="OBI768"/>
    <x v="0"/>
    <x v="1"/>
    <n v="72421.25"/>
    <n v="5.2670000000000003"/>
    <s v="100080091039465"/>
    <n v="14306.71"/>
    <n v="75353.441569999995"/>
    <s v="238448"/>
    <x v="1"/>
    <x v="0"/>
    <x v="0"/>
    <n v="465"/>
    <n v="10008009"/>
    <s v="SABANA"/>
    <n v="1039"/>
    <s v="Combustibles"/>
    <m/>
    <s v="0040005156"/>
    <n v="13750"/>
    <m/>
    <s v="En línea"/>
  </r>
  <r>
    <s v="01214255"/>
    <s v="17/10/2023"/>
    <s v="09:27"/>
    <s v="OLO563"/>
    <x v="0"/>
    <x v="1"/>
    <n v="117713.75"/>
    <n v="8.5609999999999999"/>
    <s v="100080091039465"/>
    <n v="14306.71"/>
    <n v="122479.74430999999"/>
    <s v="109346"/>
    <x v="1"/>
    <x v="0"/>
    <x v="0"/>
    <n v="465"/>
    <n v="10008009"/>
    <s v="SABANA"/>
    <n v="1039"/>
    <s v="Combustibles"/>
    <m/>
    <s v="0040005156"/>
    <n v="13750"/>
    <m/>
    <s v="En línea"/>
  </r>
  <r>
    <s v="01228658"/>
    <s v="30/10/2023"/>
    <s v="09:36"/>
    <s v="OBI770"/>
    <x v="0"/>
    <x v="0"/>
    <n v="88375.08"/>
    <n v="9.4619999999999997"/>
    <s v="100080091039465"/>
    <n v="9103.39"/>
    <n v="86136.276179999986"/>
    <s v="274454"/>
    <x v="1"/>
    <x v="0"/>
    <x v="0"/>
    <n v="465"/>
    <n v="10008009"/>
    <s v="SABANA"/>
    <n v="1039"/>
    <s v="Combustibles"/>
    <m/>
    <s v="0040005156"/>
    <n v="9340"/>
    <m/>
    <s v="En línea"/>
  </r>
  <r>
    <s v="02136180"/>
    <s v="20/10/2023"/>
    <s v="06:08"/>
    <s v="OBI771"/>
    <x v="0"/>
    <x v="0"/>
    <n v="97079.96"/>
    <n v="10.394"/>
    <s v="100080091039465"/>
    <n v="9103.39"/>
    <n v="94620.63566"/>
    <s v="308851"/>
    <x v="1"/>
    <x v="0"/>
    <x v="0"/>
    <n v="465"/>
    <n v="10008009"/>
    <s v="SABANA"/>
    <n v="1039"/>
    <s v="Combustibles"/>
    <m/>
    <s v="0040005156"/>
    <n v="9340"/>
    <m/>
    <s v="En línea"/>
  </r>
  <r>
    <s v="0138250"/>
    <s v="21/10/2023"/>
    <s v="22:46"/>
    <s v="OKZ914"/>
    <x v="0"/>
    <x v="1"/>
    <n v="124228.65"/>
    <n v="9.1010000000000009"/>
    <s v="100080091069465"/>
    <n v="14306.71"/>
    <n v="130205.36771000001"/>
    <s v="78576"/>
    <x v="0"/>
    <x v="0"/>
    <x v="0"/>
    <n v="465"/>
    <n v="10008009"/>
    <s v="SABANA"/>
    <n v="1069"/>
    <s v="Combustibles"/>
    <m/>
    <s v="0040005156"/>
    <n v="13650"/>
    <m/>
    <s v="En línea"/>
  </r>
  <r>
    <s v="02240375"/>
    <s v="22/10/2023"/>
    <s v="05:16"/>
    <s v="OBI770"/>
    <x v="0"/>
    <x v="0"/>
    <n v="72573.119999999995"/>
    <n v="8.1359999999999992"/>
    <s v="100080091104465"/>
    <n v="9103.39"/>
    <n v="74065.181039999981"/>
    <s v="273395"/>
    <x v="2"/>
    <x v="0"/>
    <x v="0"/>
    <n v="465"/>
    <n v="10008009"/>
    <s v="SABANA"/>
    <n v="1104"/>
    <s v="Combustibles"/>
    <m/>
    <s v="0040005156"/>
    <n v="8920"/>
    <m/>
    <s v="En línea"/>
  </r>
  <r>
    <s v="01218311"/>
    <s v="20/10/2023"/>
    <s v="18:28"/>
    <s v="OKZ959"/>
    <x v="0"/>
    <x v="1"/>
    <n v="65120"/>
    <n v="4.7359999999999998"/>
    <s v="100080091039465"/>
    <n v="14306.71"/>
    <n v="67756.578559999994"/>
    <s v="142010"/>
    <x v="1"/>
    <x v="0"/>
    <x v="0"/>
    <n v="465"/>
    <n v="10008009"/>
    <s v="SABANA"/>
    <n v="1039"/>
    <s v="Combustibles"/>
    <m/>
    <s v="0040005156"/>
    <n v="13750"/>
    <m/>
    <s v="En línea"/>
  </r>
  <r>
    <s v="02135560"/>
    <s v="19/10/2023"/>
    <s v="09:30"/>
    <s v="OBH314"/>
    <x v="0"/>
    <x v="1"/>
    <n v="141735"/>
    <n v="10.308"/>
    <s v="100080091039465"/>
    <n v="14306.71"/>
    <n v="147473.56667999999"/>
    <s v="303048"/>
    <x v="1"/>
    <x v="0"/>
    <x v="0"/>
    <n v="465"/>
    <n v="10008009"/>
    <s v="SABANA"/>
    <n v="1039"/>
    <s v="Combustibles"/>
    <m/>
    <s v="0040005156"/>
    <n v="13750"/>
    <m/>
    <s v="En línea"/>
  </r>
  <r>
    <s v="01220911"/>
    <s v="23/10/2023"/>
    <s v="10:40"/>
    <s v="OKZ959"/>
    <x v="0"/>
    <x v="1"/>
    <n v="87670"/>
    <n v="6.3760000000000003"/>
    <s v="100080091039465"/>
    <n v="14306.71"/>
    <n v="91219.58296"/>
    <s v="142200"/>
    <x v="1"/>
    <x v="0"/>
    <x v="0"/>
    <n v="465"/>
    <n v="10008009"/>
    <s v="SABANA"/>
    <n v="1039"/>
    <s v="Combustibles"/>
    <m/>
    <s v="0040005156"/>
    <n v="13750"/>
    <m/>
    <s v="En línea"/>
  </r>
  <r>
    <s v="01228525"/>
    <s v="30/10/2023"/>
    <s v="07:38"/>
    <s v="OBH309"/>
    <x v="0"/>
    <x v="1"/>
    <n v="180358.75"/>
    <n v="13.117000000000001"/>
    <s v="100080091039465"/>
    <n v="14306.71"/>
    <n v="187661.11507"/>
    <s v="230925"/>
    <x v="1"/>
    <x v="0"/>
    <x v="0"/>
    <n v="465"/>
    <n v="10008009"/>
    <s v="SABANA"/>
    <n v="1039"/>
    <s v="Combustibles"/>
    <m/>
    <s v="0040005156"/>
    <n v="13750"/>
    <m/>
    <s v="En línea"/>
  </r>
  <r>
    <s v="02140520"/>
    <s v="26/10/2023"/>
    <s v="07:48"/>
    <s v="OBI768"/>
    <x v="0"/>
    <x v="1"/>
    <n v="95892.5"/>
    <n v="6.9740000000000002"/>
    <s v="100080091039465"/>
    <n v="14306.71"/>
    <n v="99774.995540000004"/>
    <s v="238729"/>
    <x v="1"/>
    <x v="0"/>
    <x v="0"/>
    <n v="465"/>
    <n v="10008009"/>
    <s v="SABANA"/>
    <n v="1039"/>
    <s v="Combustibles"/>
    <m/>
    <s v="0040005156"/>
    <n v="13750"/>
    <m/>
    <s v="En línea"/>
  </r>
  <r>
    <s v="01215742"/>
    <s v="18/10/2023"/>
    <s v="15:37"/>
    <s v="OBI770"/>
    <x v="0"/>
    <x v="0"/>
    <n v="70909.279999999999"/>
    <n v="7.5919999999999996"/>
    <s v="100080091039465"/>
    <n v="9103.39"/>
    <n v="69112.936879999994"/>
    <s v="272655"/>
    <x v="1"/>
    <x v="0"/>
    <x v="0"/>
    <n v="465"/>
    <n v="10008009"/>
    <s v="SABANA"/>
    <n v="1039"/>
    <s v="Combustibles"/>
    <m/>
    <s v="0040005156"/>
    <n v="9340"/>
    <m/>
    <s v="En línea"/>
  </r>
  <r>
    <s v="01221004"/>
    <s v="23/10/2023"/>
    <s v="12:20"/>
    <s v="OBG442"/>
    <x v="0"/>
    <x v="0"/>
    <n v="147133.01999999999"/>
    <n v="15.753"/>
    <s v="100080091039465"/>
    <n v="9103.39"/>
    <n v="143405.70267"/>
    <s v="160522"/>
    <x v="1"/>
    <x v="0"/>
    <x v="0"/>
    <n v="465"/>
    <n v="10008009"/>
    <s v="SABANA"/>
    <n v="1039"/>
    <s v="Combustibles"/>
    <m/>
    <s v="0040005156"/>
    <n v="9340"/>
    <m/>
    <s v="En línea"/>
  </r>
  <r>
    <s v="01222157"/>
    <s v="24/10/2023"/>
    <s v="13:07"/>
    <s v="OBI771"/>
    <x v="0"/>
    <x v="0"/>
    <n v="110221.34"/>
    <n v="11.801"/>
    <s v="100080091039465"/>
    <n v="9103.39"/>
    <n v="107429.10539"/>
    <s v="309210"/>
    <x v="1"/>
    <x v="0"/>
    <x v="0"/>
    <n v="465"/>
    <n v="10008009"/>
    <s v="SABANA"/>
    <n v="1039"/>
    <s v="Combustibles"/>
    <m/>
    <s v="0040005156"/>
    <n v="9340"/>
    <m/>
    <s v="En línea"/>
  </r>
  <r>
    <s v="0135407"/>
    <s v="18/10/2023"/>
    <s v="05:56"/>
    <s v="OLM972"/>
    <x v="0"/>
    <x v="0"/>
    <n v="146285.28"/>
    <n v="16.271999999999998"/>
    <s v="100080091069465"/>
    <n v="9103.39"/>
    <n v="148130.36207999996"/>
    <s v="118059"/>
    <x v="0"/>
    <x v="0"/>
    <x v="0"/>
    <n v="465"/>
    <n v="10008009"/>
    <s v="SABANA"/>
    <n v="1069"/>
    <s v="Combustibles"/>
    <m/>
    <s v="0040005156"/>
    <n v="8990"/>
    <m/>
    <s v="En línea"/>
  </r>
  <r>
    <s v="0139376"/>
    <s v="23/10/2023"/>
    <s v="20:25"/>
    <s v="OLM971"/>
    <x v="0"/>
    <x v="0"/>
    <n v="114280.88"/>
    <n v="12.712"/>
    <s v="100080091069465"/>
    <n v="9103.39"/>
    <n v="115722.29367999999"/>
    <s v="142889"/>
    <x v="0"/>
    <x v="0"/>
    <x v="0"/>
    <n v="465"/>
    <n v="10008009"/>
    <s v="SABANA"/>
    <n v="1069"/>
    <s v="Combustibles"/>
    <m/>
    <s v="0040005156"/>
    <n v="8990"/>
    <m/>
    <s v="En línea"/>
  </r>
  <r>
    <s v="01228076"/>
    <s v="29/10/2023"/>
    <s v="17:08"/>
    <s v="OKZ959"/>
    <x v="0"/>
    <x v="1"/>
    <n v="93225"/>
    <n v="6.78"/>
    <s v="100080091039465"/>
    <n v="14306.71"/>
    <n v="96999.493799999997"/>
    <s v="142535"/>
    <x v="1"/>
    <x v="0"/>
    <x v="0"/>
    <n v="465"/>
    <n v="10008009"/>
    <s v="SABANA"/>
    <n v="1039"/>
    <s v="Combustibles"/>
    <m/>
    <s v="0040005156"/>
    <n v="13750"/>
    <m/>
    <s v="En línea"/>
  </r>
  <r>
    <s v="01222094"/>
    <s v="24/10/2023"/>
    <s v="11:49"/>
    <s v="OBG527"/>
    <x v="0"/>
    <x v="1"/>
    <n v="219312.5"/>
    <n v="15.95"/>
    <s v="100080091039465"/>
    <n v="14306.71"/>
    <n v="228192.02449999997"/>
    <s v="360870"/>
    <x v="1"/>
    <x v="0"/>
    <x v="0"/>
    <n v="465"/>
    <n v="10008009"/>
    <s v="SABANA"/>
    <n v="1039"/>
    <s v="Combustibles"/>
    <s v="2132622"/>
    <s v="0040005156"/>
    <n v="13750"/>
    <m/>
    <s v="En línea"/>
  </r>
  <r>
    <s v="01218774"/>
    <s v="21/10/2023"/>
    <s v="07:05"/>
    <s v="OLO563"/>
    <x v="0"/>
    <x v="1"/>
    <n v="93747.5"/>
    <n v="6.8179999999999996"/>
    <s v="100080091039465"/>
    <n v="14306.71"/>
    <n v="97543.148779999989"/>
    <s v="109654"/>
    <x v="1"/>
    <x v="0"/>
    <x v="0"/>
    <n v="465"/>
    <n v="10008009"/>
    <s v="SABANA"/>
    <n v="1039"/>
    <s v="Combustibles"/>
    <m/>
    <s v="0040005156"/>
    <n v="13750"/>
    <m/>
    <s v="En línea"/>
  </r>
  <r>
    <s v="01222934"/>
    <s v="25/10/2023"/>
    <s v="06:58"/>
    <s v="OBH309"/>
    <x v="0"/>
    <x v="1"/>
    <n v="167681.25"/>
    <n v="12.195"/>
    <s v="100080091039465"/>
    <n v="14306.71"/>
    <n v="174470.32845"/>
    <s v="230441"/>
    <x v="1"/>
    <x v="0"/>
    <x v="0"/>
    <n v="465"/>
    <n v="10008009"/>
    <s v="SABANA"/>
    <n v="1039"/>
    <s v="Combustibles"/>
    <m/>
    <s v="0040005156"/>
    <n v="13750"/>
    <m/>
    <s v="En línea"/>
  </r>
  <r>
    <s v="01230426"/>
    <s v="31/10/2023"/>
    <s v="19:47"/>
    <s v="OLM972"/>
    <x v="0"/>
    <x v="0"/>
    <n v="109063.18"/>
    <n v="11.677"/>
    <s v="100080091039465"/>
    <n v="9103.39"/>
    <n v="106300.28502999998"/>
    <s v="119376"/>
    <x v="1"/>
    <x v="0"/>
    <x v="0"/>
    <n v="465"/>
    <n v="10008009"/>
    <s v="SABANA"/>
    <n v="1039"/>
    <s v="Combustibles"/>
    <m/>
    <s v="0040005156"/>
    <n v="9340"/>
    <m/>
    <s v="En línea"/>
  </r>
  <r>
    <s v="01225981"/>
    <s v="27/10/2023"/>
    <s v="18:18"/>
    <s v="OBI770"/>
    <x v="0"/>
    <x v="0"/>
    <n v="65090.46"/>
    <n v="6.9690000000000003"/>
    <s v="100080091039465"/>
    <n v="9103.39"/>
    <n v="63441.52491"/>
    <s v="274156"/>
    <x v="1"/>
    <x v="0"/>
    <x v="0"/>
    <n v="465"/>
    <n v="10008009"/>
    <s v="SABANA"/>
    <n v="1039"/>
    <s v="Combustibles"/>
    <m/>
    <s v="0040005156"/>
    <n v="9340"/>
    <m/>
    <s v="En línea"/>
  </r>
  <r>
    <s v="01227035"/>
    <s v="28/10/2023"/>
    <s v="17:39"/>
    <s v="OBI771"/>
    <x v="0"/>
    <x v="0"/>
    <n v="108979.12"/>
    <n v="11.667999999999999"/>
    <s v="100080091039465"/>
    <n v="9103.39"/>
    <n v="106218.35451999999"/>
    <s v="309586"/>
    <x v="1"/>
    <x v="0"/>
    <x v="0"/>
    <n v="465"/>
    <n v="10008009"/>
    <s v="SABANA"/>
    <n v="1039"/>
    <s v="Combustibles"/>
    <m/>
    <s v="0040005156"/>
    <n v="9340"/>
    <m/>
    <s v="En línea"/>
  </r>
  <r>
    <s v="0232621"/>
    <s v="19/10/2023"/>
    <s v="06:26"/>
    <s v="OLM971"/>
    <x v="0"/>
    <x v="0"/>
    <n v="125976.87"/>
    <n v="14.013"/>
    <s v="100080091069465"/>
    <n v="9103.39"/>
    <n v="127565.80406999998"/>
    <s v="142542"/>
    <x v="0"/>
    <x v="0"/>
    <x v="0"/>
    <n v="465"/>
    <n v="10008009"/>
    <s v="SABANA"/>
    <n v="1069"/>
    <s v="Combustibles"/>
    <m/>
    <s v="0040005156"/>
    <n v="8990"/>
    <m/>
    <s v="En línea"/>
  </r>
  <r>
    <s v="0142553"/>
    <s v="28/10/2023"/>
    <s v="08:50"/>
    <s v="OLM972"/>
    <x v="0"/>
    <x v="0"/>
    <n v="122452.79"/>
    <n v="13.621"/>
    <s v="100080091069465"/>
    <n v="9103.39"/>
    <n v="123997.27519"/>
    <s v="119016"/>
    <x v="0"/>
    <x v="0"/>
    <x v="0"/>
    <n v="465"/>
    <n v="10008009"/>
    <s v="SABANA"/>
    <n v="1069"/>
    <s v="Combustibles"/>
    <m/>
    <s v="0040005156"/>
    <n v="8990"/>
    <m/>
    <s v="En línea"/>
  </r>
  <r>
    <s v="02140765"/>
    <s v="26/10/2023"/>
    <s v="11:42"/>
    <s v="OKZ959"/>
    <x v="0"/>
    <x v="1"/>
    <n v="96882.5"/>
    <n v="7.0460000000000003"/>
    <s v="100080091039465"/>
    <n v="14306.71"/>
    <n v="100805.07866"/>
    <s v="142377"/>
    <x v="1"/>
    <x v="0"/>
    <x v="0"/>
    <n v="465"/>
    <n v="10008009"/>
    <s v="SABANA"/>
    <n v="1039"/>
    <s v="Combustibles"/>
    <m/>
    <s v="0040005156"/>
    <n v="13750"/>
    <m/>
    <s v="En línea"/>
  </r>
  <r>
    <s v="02141976"/>
    <s v="27/10/2023"/>
    <s v="18:09"/>
    <s v="OLO563"/>
    <x v="0"/>
    <x v="1"/>
    <n v="128411.25"/>
    <n v="9.3390000000000004"/>
    <s v="100080091039465"/>
    <n v="14306.71"/>
    <n v="133610.36468999999"/>
    <s v="110067"/>
    <x v="1"/>
    <x v="0"/>
    <x v="0"/>
    <n v="465"/>
    <n v="10008009"/>
    <s v="SABANA"/>
    <n v="1039"/>
    <s v="Combustibles"/>
    <m/>
    <s v="0040005156"/>
    <n v="13750"/>
    <m/>
    <s v="En línea"/>
  </r>
  <r>
    <s v="01215499"/>
    <s v="18/10/2023"/>
    <s v="11:27"/>
    <s v="OBH309"/>
    <x v="0"/>
    <x v="1"/>
    <n v="161095"/>
    <n v="11.715999999999999"/>
    <s v="100080091039465"/>
    <n v="14306.71"/>
    <n v="167617.41435999997"/>
    <s v="230082"/>
    <x v="1"/>
    <x v="0"/>
    <x v="0"/>
    <n v="465"/>
    <n v="10008009"/>
    <s v="SABANA"/>
    <n v="1039"/>
    <s v="Combustibles"/>
    <m/>
    <s v="0040005156"/>
    <n v="13750"/>
    <m/>
    <s v="En línea"/>
  </r>
  <r>
    <s v="01215974"/>
    <s v="18/10/2023"/>
    <s v="19:11"/>
    <s v="OBI768"/>
    <x v="0"/>
    <x v="1"/>
    <n v="117040"/>
    <n v="8.5120000000000005"/>
    <s v="100080091039465"/>
    <n v="14306.71"/>
    <n v="121778.71552"/>
    <s v="238259"/>
    <x v="1"/>
    <x v="0"/>
    <x v="0"/>
    <n v="465"/>
    <n v="10008009"/>
    <s v="SABANA"/>
    <n v="1039"/>
    <s v="Combustibles"/>
    <m/>
    <s v="0040005156"/>
    <n v="13750"/>
    <m/>
    <s v="En línea"/>
  </r>
  <r>
    <s v="01218112"/>
    <s v="20/10/2023"/>
    <s v="15:29"/>
    <s v="OBG527"/>
    <x v="0"/>
    <x v="1"/>
    <n v="214142.5"/>
    <n v="15.574"/>
    <s v="100080091039465"/>
    <n v="14306.71"/>
    <n v="222812.70153999998"/>
    <s v="360575"/>
    <x v="1"/>
    <x v="0"/>
    <x v="0"/>
    <n v="465"/>
    <n v="10008009"/>
    <s v="SABANA"/>
    <n v="1039"/>
    <s v="Combustibles"/>
    <s v="2132622"/>
    <s v="0040005156"/>
    <n v="13750"/>
    <m/>
    <s v="En línea"/>
  </r>
  <r>
    <s v="02138757"/>
    <s v="24/10/2023"/>
    <s v="06:48"/>
    <s v="OBH314"/>
    <x v="0"/>
    <x v="1"/>
    <n v="137500"/>
    <n v="10"/>
    <s v="100080091039465"/>
    <n v="14306.71"/>
    <n v="143067.09999999998"/>
    <s v="303329"/>
    <x v="1"/>
    <x v="0"/>
    <x v="0"/>
    <n v="465"/>
    <n v="10008009"/>
    <s v="SABANA"/>
    <n v="1039"/>
    <s v="Combustibles"/>
    <m/>
    <s v="0040005156"/>
    <n v="13750"/>
    <m/>
    <s v="En línea"/>
  </r>
  <r>
    <s v="01229626"/>
    <s v="31/10/2023"/>
    <s v="06:34"/>
    <s v="OBI768"/>
    <x v="0"/>
    <x v="1"/>
    <n v="53611.25"/>
    <n v="3.899"/>
    <s v="100080091039465"/>
    <n v="14306.71"/>
    <n v="55781.862289999997"/>
    <s v="239006"/>
    <x v="1"/>
    <x v="0"/>
    <x v="0"/>
    <n v="465"/>
    <n v="10008009"/>
    <s v="SABANA"/>
    <n v="1039"/>
    <s v="Combustibles"/>
    <m/>
    <s v="0040005156"/>
    <n v="13750"/>
    <m/>
    <s v="En línea"/>
  </r>
  <r>
    <s v="01225486"/>
    <s v="27/10/2023"/>
    <s v="10:43"/>
    <s v="OBI772"/>
    <x v="0"/>
    <x v="0"/>
    <n v="113368.92"/>
    <n v="12.138"/>
    <s v="100080091039465"/>
    <n v="9103.39"/>
    <n v="110496.94781999999"/>
    <s v="251468"/>
    <x v="1"/>
    <x v="0"/>
    <x v="0"/>
    <n v="465"/>
    <n v="10008009"/>
    <s v="SABANA"/>
    <n v="1039"/>
    <s v="Combustibles"/>
    <m/>
    <s v="0040005156"/>
    <n v="9340"/>
    <m/>
    <s v="En línea"/>
  </r>
  <r>
    <s v="01221475"/>
    <s v="23/10/2023"/>
    <s v="19:26"/>
    <s v="OLM972"/>
    <x v="0"/>
    <x v="0"/>
    <n v="134234.48000000001"/>
    <n v="14.372"/>
    <s v="100080091039465"/>
    <n v="9103.39"/>
    <n v="130833.92107999999"/>
    <s v="118530"/>
    <x v="1"/>
    <x v="0"/>
    <x v="0"/>
    <n v="465"/>
    <n v="10008009"/>
    <s v="SABANA"/>
    <n v="1039"/>
    <s v="Combustibles"/>
    <m/>
    <s v="0040005156"/>
    <n v="9340"/>
    <m/>
    <s v="En línea"/>
  </r>
  <r>
    <s v="01229697"/>
    <s v="31/10/2023"/>
    <s v="07:45"/>
    <s v="OBI772"/>
    <x v="0"/>
    <x v="0"/>
    <n v="93007.72"/>
    <n v="9.9580000000000002"/>
    <s v="100080091039465"/>
    <n v="9103.39"/>
    <n v="90651.557619999992"/>
    <s v="251863"/>
    <x v="1"/>
    <x v="0"/>
    <x v="0"/>
    <n v="465"/>
    <n v="10008009"/>
    <s v="SABANA"/>
    <n v="1039"/>
    <s v="Combustibles"/>
    <m/>
    <s v="0040005156"/>
    <n v="9340"/>
    <m/>
    <s v="En línea"/>
  </r>
  <r>
    <s v="01140358"/>
    <s v="21/10/2023"/>
    <s v="05:07"/>
    <s v="OBI770"/>
    <x v="0"/>
    <x v="0"/>
    <n v="119420.96"/>
    <n v="13.388"/>
    <s v="100080091104465"/>
    <n v="9103.39"/>
    <n v="121876.18531999999"/>
    <s v="273103"/>
    <x v="2"/>
    <x v="0"/>
    <x v="0"/>
    <n v="465"/>
    <n v="10008009"/>
    <s v="SABANA"/>
    <n v="1104"/>
    <s v="Combustibles"/>
    <m/>
    <s v="0040005156"/>
    <n v="8920"/>
    <m/>
    <s v="En línea"/>
  </r>
  <r>
    <s v="0238560"/>
    <s v="28/10/2023"/>
    <s v="16:34"/>
    <s v="OLM971"/>
    <x v="0"/>
    <x v="0"/>
    <n v="140738.45000000001"/>
    <n v="15.654999999999999"/>
    <s v="100080091069465"/>
    <n v="9103.39"/>
    <n v="142513.57045"/>
    <s v="143319"/>
    <x v="0"/>
    <x v="0"/>
    <x v="0"/>
    <n v="465"/>
    <n v="10008009"/>
    <s v="SABANA"/>
    <n v="1069"/>
    <s v="Combustibles"/>
    <m/>
    <s v="0040005156"/>
    <n v="8990"/>
    <m/>
    <s v="En línea"/>
  </r>
  <r>
    <s v="0240389"/>
    <s v="31/10/2023"/>
    <s v="15:32"/>
    <s v="OBI771"/>
    <x v="0"/>
    <x v="0"/>
    <n v="95446.83"/>
    <n v="10.617000000000001"/>
    <s v="100080091069465"/>
    <n v="9103.39"/>
    <n v="96650.691630000001"/>
    <s v="309923"/>
    <x v="0"/>
    <x v="0"/>
    <x v="0"/>
    <n v="465"/>
    <n v="10008009"/>
    <s v="SABANA"/>
    <n v="1069"/>
    <s v="Combustibles"/>
    <m/>
    <s v="0040005156"/>
    <n v="8990"/>
    <m/>
    <s v="En línea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Tabla" cacheId="1" autoFormatId="4115" applyNumberFormats="1" applyBorderFormats="1" applyFontFormats="1" applyPatternFormats="1" applyAlignmentFormats="1" applyWidthHeightFormats="1" dataCaption="Datos" updatedVersion="8" minRefreshableVersion="3" showMemberPropertyTips="0" useAutoFormatting="1" itemPrintTitles="1" createdVersion="3" indent="0" compact="0" compactData="0" gridDropZones="1">
  <location ref="A11:I18" firstHeaderRow="1" firstDataRow="3" firstDataCol="3" rowPageCount="1" colPageCount="1"/>
  <pivotFields count="25">
    <pivotField compact="0" outline="0" subtotalTop="0" showAll="0" includeNewItemsInFilter="1"/>
    <pivotField compact="0" numFmtId="14" outline="0" subtotalTop="0" showAll="0" includeNewItemsInFilter="1" defaultSubtotal="0"/>
    <pivotField compact="0" numFmtId="19" outline="0" subtotalTop="0" showAll="0" includeNewItemsInFilter="1"/>
    <pivotField compact="0" outline="0" subtotalTop="0" showAll="0" includeNewItemsInFilter="1"/>
    <pivotField axis="axisRow" compact="0" outline="0" showAll="0">
      <items count="6">
        <item m="1" x="3"/>
        <item m="1" x="4"/>
        <item m="1" x="1"/>
        <item m="1" x="2"/>
        <item x="0"/>
        <item t="default"/>
      </items>
    </pivotField>
    <pivotField axis="axisCol" compact="0" outline="0" subtotalTop="0" showAll="0" includeNewItemsInFilter="1">
      <items count="3">
        <item x="1"/>
        <item x="0"/>
        <item t="default"/>
      </items>
    </pivotField>
    <pivotField compact="0" numFmtId="42" outline="0" showAll="0"/>
    <pivotField dataField="1" compact="0" outline="0" subtotalTop="0" showAll="0" includeNewItemsInFilter="1"/>
    <pivotField compact="0" outline="0" showAll="0"/>
    <pivotField compact="0" outline="0" showAll="0"/>
    <pivotField dataField="1" compact="0" outline="0" subtotalTop="0" showAll="0" includeNewItemsInFilter="1" defaultSubtotal="0"/>
    <pivotField compact="0" outline="0" subtotalTop="0" showAll="0" includeNewItemsInFilter="1"/>
    <pivotField axis="axisRow" compact="0" outline="0" subtotalTop="0" showAll="0" includeNewItemsInFilter="1" sortType="descending" rankBy="0" defaultSubtotal="0">
      <items count="17">
        <item m="1" x="3"/>
        <item m="1" x="4"/>
        <item m="1" x="8"/>
        <item x="0"/>
        <item m="1" x="7"/>
        <item m="1" x="13"/>
        <item m="1" x="9"/>
        <item m="1" x="6"/>
        <item m="1" x="12"/>
        <item m="1" x="10"/>
        <item m="1" x="5"/>
        <item m="1" x="16"/>
        <item m="1" x="15"/>
        <item x="2"/>
        <item m="1" x="14"/>
        <item x="1"/>
        <item m="1" x="11"/>
      </items>
      <autoSortScope>
        <pivotArea dataOnly="0" outline="0" fieldPosition="0">
          <references count="1">
            <reference field="4294967294" count="1" selected="0">
              <x v="1"/>
            </reference>
          </references>
        </pivotArea>
      </autoSortScope>
    </pivotField>
    <pivotField axis="axisPage" compact="0" outline="0" subtotalTop="0" showAll="0" includeNewItemsInFilter="1" sortType="ascending" rankBy="0" defaultSubtotal="0">
      <items count="1">
        <item x="0"/>
      </items>
    </pivotField>
    <pivotField axis="axisRow" compact="0" outline="0" subtotalTop="0" showAll="0" includeNewItemsInFilter="1" sortType="descending" defaultSubtotal="0">
      <items count="6">
        <item m="1" x="5"/>
        <item m="1" x="3"/>
        <item m="1" x="4"/>
        <item m="1" x="1"/>
        <item m="1" x="2"/>
        <item x="0"/>
      </items>
      <autoSortScope>
        <pivotArea dataOnly="0" outline="0" fieldPosition="0">
          <references count="1">
            <reference field="4294967294" count="1" selected="0">
              <x v="1"/>
            </reference>
          </references>
        </pivotArea>
      </autoSortScope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</pivotFields>
  <rowFields count="3">
    <field x="4"/>
    <field x="14"/>
    <field x="12"/>
  </rowFields>
  <rowItems count="5">
    <i>
      <x v="4"/>
      <x v="5"/>
      <x v="15"/>
    </i>
    <i r="2">
      <x v="3"/>
    </i>
    <i r="2">
      <x v="13"/>
    </i>
    <i t="default">
      <x v="4"/>
    </i>
    <i t="grand">
      <x/>
    </i>
  </rowItems>
  <colFields count="2">
    <field x="5"/>
    <field x="-2"/>
  </colFields>
  <colItems count="6">
    <i>
      <x/>
      <x/>
    </i>
    <i r="1" i="1">
      <x v="1"/>
    </i>
    <i>
      <x v="1"/>
      <x/>
    </i>
    <i r="1" i="1">
      <x v="1"/>
    </i>
    <i t="grand">
      <x/>
    </i>
    <i t="grand" i="1">
      <x/>
    </i>
  </colItems>
  <pageFields count="1">
    <pageField fld="13" item="0" hier="0"/>
  </pageFields>
  <dataFields count="2">
    <dataField name="Suma de Volumen" fld="7" baseField="5" baseItem="0" numFmtId="165"/>
    <dataField name="Suma de Valor Factura" fld="10" baseField="5" baseItem="0" numFmtId="164"/>
  </dataFields>
  <formats count="35">
    <format dxfId="35">
      <pivotArea field="14" type="button" dataOnly="0" labelOnly="1" outline="0" axis="axisRow" fieldPosition="1"/>
    </format>
    <format dxfId="34">
      <pivotArea field="5" grandCol="1" outline="0" axis="axisCol" fieldPosition="0">
        <references count="1">
          <reference field="4294967294" count="1" selected="0">
            <x v="1"/>
          </reference>
        </references>
      </pivotArea>
    </format>
    <format dxfId="33">
      <pivotArea field="5" dataOnly="0" labelOnly="1" grandCol="1" outline="0" offset="IV256" axis="axisCol" fieldPosition="0">
        <references count="1">
          <reference field="4294967294" count="1" selected="0">
            <x v="0"/>
          </reference>
        </references>
      </pivotArea>
    </format>
    <format dxfId="32">
      <pivotArea field="5" dataOnly="0" labelOnly="1" grandCol="1" outline="0" offset="IV256" axis="axisCol" fieldPosition="0">
        <references count="1">
          <reference field="4294967294" count="1" selected="0">
            <x v="1"/>
          </reference>
        </references>
      </pivotArea>
    </format>
    <format dxfId="31">
      <pivotArea type="all" dataOnly="0" outline="0" fieldPosition="0"/>
    </format>
    <format dxfId="30">
      <pivotArea type="all" dataOnly="0" outline="0" fieldPosition="0"/>
    </format>
    <format dxfId="29">
      <pivotArea outline="0" fieldPosition="0">
        <references count="1">
          <reference field="4294967294" count="1">
            <x v="1"/>
          </reference>
        </references>
      </pivotArea>
    </format>
    <format dxfId="28">
      <pivotArea outline="0" fieldPosition="0">
        <references count="1">
          <reference field="4294967294" count="1">
            <x v="0"/>
          </reference>
        </references>
      </pivotArea>
    </format>
    <format dxfId="27">
      <pivotArea dataOnly="0" labelOnly="1" outline="0" fieldPosition="0">
        <references count="1">
          <reference field="5" count="0"/>
        </references>
      </pivotArea>
    </format>
    <format dxfId="26">
      <pivotArea field="5" dataOnly="0" labelOnly="1" grandCol="1" outline="0" offset="IV1" axis="axisCol" fieldPosition="0">
        <references count="1">
          <reference field="4294967294" count="1" selected="0">
            <x v="0"/>
          </reference>
        </references>
      </pivotArea>
    </format>
    <format dxfId="25">
      <pivotArea field="5" dataOnly="0" labelOnly="1" grandCol="1" outline="0" offset="IV1" axis="axisCol" fieldPosition="0">
        <references count="1">
          <reference field="4294967294" count="1" selected="0">
            <x v="1"/>
          </reference>
        </references>
      </pivotArea>
    </format>
    <format dxfId="24">
      <pivotArea grandRow="1" outline="0" collapsedLevelsAreSubtotals="1" fieldPosition="0"/>
    </format>
    <format dxfId="23">
      <pivotArea dataOnly="0" labelOnly="1" grandRow="1" outline="0" fieldPosition="0"/>
    </format>
    <format dxfId="22">
      <pivotArea grandRow="1" outline="0" collapsedLevelsAreSubtotals="1" fieldPosition="0"/>
    </format>
    <format dxfId="21">
      <pivotArea dataOnly="0" labelOnly="1" grandRow="1" outline="0" fieldPosition="0"/>
    </format>
    <format dxfId="20">
      <pivotArea dataOnly="0" labelOnly="1" outline="0" fieldPosition="0">
        <references count="1">
          <reference field="5" count="0"/>
        </references>
      </pivotArea>
    </format>
    <format dxfId="19">
      <pivotArea field="5" dataOnly="0" labelOnly="1" grandCol="1" outline="0" axis="axisCol" fieldPosition="0">
        <references count="1">
          <reference field="4294967294" count="1" selected="0">
            <x v="0"/>
          </reference>
        </references>
      </pivotArea>
    </format>
    <format dxfId="18">
      <pivotArea field="5" dataOnly="0" labelOnly="1" grandCol="1" outline="0" axis="axisCol" fieldPosition="0">
        <references count="1">
          <reference field="4294967294" count="1" selected="0">
            <x v="1"/>
          </reference>
        </references>
      </pivotArea>
    </format>
    <format dxfId="17">
      <pivotArea type="all" dataOnly="0" outline="0" fieldPosition="0"/>
    </format>
    <format dxfId="16">
      <pivotArea outline="0" collapsedLevelsAreSubtotals="1" fieldPosition="0"/>
    </format>
    <format dxfId="15">
      <pivotArea type="origin" dataOnly="0" labelOnly="1" outline="0" fieldPosition="0"/>
    </format>
    <format dxfId="14">
      <pivotArea field="5" type="button" dataOnly="0" labelOnly="1" outline="0" axis="axisCol" fieldPosition="0"/>
    </format>
    <format dxfId="13">
      <pivotArea field="-2" type="button" dataOnly="0" labelOnly="1" outline="0" axis="axisCol" fieldPosition="1"/>
    </format>
    <format dxfId="12">
      <pivotArea type="topRight" dataOnly="0" labelOnly="1" outline="0" fieldPosition="0"/>
    </format>
    <format dxfId="11">
      <pivotArea field="12" type="button" dataOnly="0" labelOnly="1" outline="0" axis="axisRow" fieldPosition="2"/>
    </format>
    <format dxfId="10">
      <pivotArea field="14" type="button" dataOnly="0" labelOnly="1" outline="0" axis="axisRow" fieldPosition="1"/>
    </format>
    <format dxfId="9">
      <pivotArea dataOnly="0" labelOnly="1" outline="0" fieldPosition="0">
        <references count="1">
          <reference field="12" count="0"/>
        </references>
      </pivotArea>
    </format>
    <format dxfId="8">
      <pivotArea dataOnly="0" labelOnly="1" grandRow="1" outline="0" fieldPosition="0"/>
    </format>
    <format dxfId="7">
      <pivotArea dataOnly="0" labelOnly="1" outline="0" fieldPosition="0">
        <references count="2">
          <reference field="12" count="0" selected="0"/>
          <reference field="14" count="0"/>
        </references>
      </pivotArea>
    </format>
    <format dxfId="6">
      <pivotArea dataOnly="0" labelOnly="1" outline="0" fieldPosition="0">
        <references count="1">
          <reference field="5" count="0"/>
        </references>
      </pivotArea>
    </format>
    <format dxfId="5">
      <pivotArea field="5" dataOnly="0" labelOnly="1" grandCol="1" outline="0" axis="axisCol" fieldPosition="0">
        <references count="1">
          <reference field="4294967294" count="1" selected="0">
            <x v="0"/>
          </reference>
        </references>
      </pivotArea>
    </format>
    <format dxfId="4">
      <pivotArea field="5" dataOnly="0" labelOnly="1" grandCol="1" outline="0" axis="axisCol" fieldPosition="0">
        <references count="1">
          <reference field="4294967294" count="1" selected="0">
            <x v="1"/>
          </reference>
        </references>
      </pivotArea>
    </format>
    <format dxfId="3">
      <pivotArea dataOnly="0" labelOnly="1" outline="0" fieldPosition="0">
        <references count="2">
          <reference field="4294967294" count="2">
            <x v="0"/>
            <x v="1"/>
          </reference>
          <reference field="5" count="0" selected="0"/>
        </references>
      </pivotArea>
    </format>
    <format dxfId="2">
      <pivotArea field="5" dataOnly="0" labelOnly="1" grandCol="1" outline="0" axis="axisCol" fieldPosition="0">
        <references count="1">
          <reference field="4294967294" count="1" selected="0">
            <x v="0"/>
          </reference>
        </references>
      </pivotArea>
    </format>
    <format dxfId="1">
      <pivotArea field="5" dataOnly="0" labelOnly="1" grandCol="1" outline="0" axis="axisCol" fieldPosition="0">
        <references count="1">
          <reference field="4294967294" count="1" selected="0">
            <x v="1"/>
          </reference>
        </references>
      </pivotArea>
    </format>
  </format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E641"/>
  <sheetViews>
    <sheetView showGridLines="0" topLeftCell="A608" workbookViewId="0">
      <selection activeCell="A633" sqref="A633"/>
    </sheetView>
  </sheetViews>
  <sheetFormatPr baseColWidth="10" defaultColWidth="0" defaultRowHeight="12.75"/>
  <cols>
    <col min="1" max="1" width="42.5703125" bestFit="1" customWidth="1"/>
    <col min="2" max="2" width="21.5703125" bestFit="1" customWidth="1"/>
    <col min="3" max="4" width="2.5703125" style="1" customWidth="1"/>
    <col min="5" max="5" width="3" style="1" customWidth="1"/>
  </cols>
  <sheetData>
    <row r="1" spans="1:5">
      <c r="A1" s="2" t="str">
        <f>Tabla!C4</f>
        <v>J</v>
      </c>
      <c r="B1" s="2" t="str">
        <f>Tabla!B4</f>
        <v>B</v>
      </c>
      <c r="C1" s="2"/>
      <c r="D1" s="1" t="s">
        <v>11</v>
      </c>
      <c r="E1" s="1">
        <v>0</v>
      </c>
    </row>
    <row r="2" spans="1:5">
      <c r="A2" s="2">
        <f>VLOOKUP(A1,D:E,2,0)</f>
        <v>9</v>
      </c>
      <c r="B2" s="2">
        <f>VLOOKUP(B1,D:E,2,0)</f>
        <v>1</v>
      </c>
      <c r="C2" s="2"/>
      <c r="D2" s="1" t="s">
        <v>13</v>
      </c>
      <c r="E2" s="1">
        <v>1</v>
      </c>
    </row>
    <row r="3" spans="1:5">
      <c r="A3" t="str">
        <f ca="1">IF(OR(B3=$A$46,B3=0),"",OFFSET(Tabla!$A$1,$C3,$A$2))</f>
        <v/>
      </c>
      <c r="B3">
        <f ca="1">OFFSET(Tabla!$A$1,C3,$B$2)</f>
        <v>0</v>
      </c>
      <c r="C3" s="1">
        <v>18</v>
      </c>
      <c r="D3" s="1" t="s">
        <v>14</v>
      </c>
      <c r="E3" s="1">
        <v>2</v>
      </c>
    </row>
    <row r="4" spans="1:5">
      <c r="A4" t="str">
        <f ca="1">IF(OR(B4=$A$46,B4=0),"",OFFSET(Tabla!$A$1,$C4,$A$2))</f>
        <v/>
      </c>
      <c r="B4">
        <f ca="1">OFFSET(Tabla!$A$1,C4,$B$2)</f>
        <v>0</v>
      </c>
      <c r="C4" s="1">
        <v>19</v>
      </c>
      <c r="D4" s="1" t="s">
        <v>15</v>
      </c>
      <c r="E4" s="1">
        <v>3</v>
      </c>
    </row>
    <row r="5" spans="1:5">
      <c r="A5" t="str">
        <f ca="1">IF(OR(B5=$A$46,B5=0),"",OFFSET(Tabla!$A$1,$C5,$A$2))</f>
        <v/>
      </c>
      <c r="B5">
        <f ca="1">OFFSET(Tabla!$A$1,C5,$B$2)</f>
        <v>0</v>
      </c>
      <c r="C5" s="1">
        <v>20</v>
      </c>
      <c r="D5" s="1" t="s">
        <v>16</v>
      </c>
      <c r="E5" s="1">
        <v>4</v>
      </c>
    </row>
    <row r="6" spans="1:5">
      <c r="A6" t="str">
        <f ca="1">IF(OR(B6=$A$46,B6=0),"",OFFSET(Tabla!$A$1,$C6,$A$2))</f>
        <v/>
      </c>
      <c r="B6">
        <f ca="1">OFFSET(Tabla!$A$1,C6,$B$2)</f>
        <v>0</v>
      </c>
      <c r="C6" s="1">
        <v>21</v>
      </c>
      <c r="D6" s="1" t="s">
        <v>17</v>
      </c>
      <c r="E6" s="1">
        <v>5</v>
      </c>
    </row>
    <row r="7" spans="1:5">
      <c r="A7" t="str">
        <f ca="1">IF(OR(B7=$A$46,B7=0),"",OFFSET(Tabla!$A$1,$C7,$A$2))</f>
        <v/>
      </c>
      <c r="B7">
        <f ca="1">OFFSET(Tabla!$A$1,C7,$B$2)</f>
        <v>0</v>
      </c>
      <c r="C7" s="1">
        <v>22</v>
      </c>
      <c r="D7" s="1" t="s">
        <v>12</v>
      </c>
      <c r="E7" s="1">
        <v>6</v>
      </c>
    </row>
    <row r="8" spans="1:5">
      <c r="A8" t="str">
        <f ca="1">IF(OR(B8=$A$46,B8=0),"",OFFSET(Tabla!$A$1,$C8,$A$2))</f>
        <v/>
      </c>
      <c r="B8">
        <f ca="1">OFFSET(Tabla!$A$1,C8,$B$2)</f>
        <v>0</v>
      </c>
      <c r="C8" s="1">
        <v>23</v>
      </c>
      <c r="D8" s="1" t="s">
        <v>18</v>
      </c>
      <c r="E8" s="1">
        <v>7</v>
      </c>
    </row>
    <row r="9" spans="1:5">
      <c r="A9" t="str">
        <f ca="1">IF(OR(B9=$A$46,B9=0),"",OFFSET(Tabla!$A$1,$C9,$A$2))</f>
        <v/>
      </c>
      <c r="B9">
        <f ca="1">OFFSET(Tabla!$A$1,C9,$B$2)</f>
        <v>0</v>
      </c>
      <c r="C9" s="1">
        <v>24</v>
      </c>
      <c r="D9" s="1" t="s">
        <v>19</v>
      </c>
      <c r="E9" s="1">
        <v>8</v>
      </c>
    </row>
    <row r="10" spans="1:5">
      <c r="A10" t="str">
        <f ca="1">IF(OR(B10=$A$46,B10=0),"",OFFSET(Tabla!$A$1,$C10,$A$2))</f>
        <v/>
      </c>
      <c r="B10">
        <f ca="1">OFFSET(Tabla!$A$1,C10,$B$2)</f>
        <v>0</v>
      </c>
      <c r="C10" s="1">
        <v>25</v>
      </c>
      <c r="D10" s="1" t="s">
        <v>20</v>
      </c>
      <c r="E10" s="1">
        <v>9</v>
      </c>
    </row>
    <row r="11" spans="1:5">
      <c r="A11" t="str">
        <f ca="1">IF(OR(B11=$A$46,B11=0),"",OFFSET(Tabla!$A$1,$C11,$A$2))</f>
        <v/>
      </c>
      <c r="B11">
        <f ca="1">OFFSET(Tabla!$A$1,C11,$B$2)</f>
        <v>0</v>
      </c>
      <c r="C11" s="1">
        <v>26</v>
      </c>
      <c r="D11" s="1" t="s">
        <v>21</v>
      </c>
      <c r="E11" s="1">
        <v>10</v>
      </c>
    </row>
    <row r="12" spans="1:5">
      <c r="A12" t="str">
        <f ca="1">IF(OR(B12=$A$46,B12=0),"",OFFSET(Tabla!$A$1,$C12,$A$2))</f>
        <v/>
      </c>
      <c r="B12">
        <f ca="1">OFFSET(Tabla!$A$1,C12,$B$2)</f>
        <v>0</v>
      </c>
      <c r="C12" s="1">
        <v>27</v>
      </c>
      <c r="D12" s="1" t="s">
        <v>22</v>
      </c>
      <c r="E12" s="1">
        <v>11</v>
      </c>
    </row>
    <row r="13" spans="1:5">
      <c r="A13" t="str">
        <f ca="1">IF(OR(B13=$A$46,B13=0),"",OFFSET(Tabla!$A$1,$C13,$A$2))</f>
        <v/>
      </c>
      <c r="B13">
        <f ca="1">OFFSET(Tabla!$A$1,C13,$B$2)</f>
        <v>0</v>
      </c>
      <c r="C13" s="1">
        <v>28</v>
      </c>
      <c r="D13" s="1" t="s">
        <v>23</v>
      </c>
      <c r="E13" s="1">
        <v>12</v>
      </c>
    </row>
    <row r="14" spans="1:5">
      <c r="A14" t="str">
        <f ca="1">IF(OR(B14=$A$46,B14=0),"",OFFSET(Tabla!$A$1,$C14,$A$2))</f>
        <v/>
      </c>
      <c r="B14">
        <f ca="1">OFFSET(Tabla!$A$1,C14,$B$2)</f>
        <v>0</v>
      </c>
      <c r="C14" s="1">
        <v>29</v>
      </c>
      <c r="D14" s="1" t="s">
        <v>24</v>
      </c>
      <c r="E14" s="1">
        <v>13</v>
      </c>
    </row>
    <row r="15" spans="1:5">
      <c r="A15" t="str">
        <f ca="1">IF(OR(B15=$A$46,B15=0),"",OFFSET(Tabla!$A$1,$C15,$A$2))</f>
        <v/>
      </c>
      <c r="B15">
        <f ca="1">OFFSET(Tabla!$A$1,C15,$B$2)</f>
        <v>0</v>
      </c>
      <c r="C15" s="1">
        <v>30</v>
      </c>
      <c r="D15" s="1" t="s">
        <v>25</v>
      </c>
      <c r="E15" s="1">
        <v>14</v>
      </c>
    </row>
    <row r="16" spans="1:5">
      <c r="A16" t="str">
        <f ca="1">IF(OR(B16=$A$46,B16=0),"",OFFSET(Tabla!$A$1,$C16,$A$2))</f>
        <v/>
      </c>
      <c r="B16">
        <f ca="1">OFFSET(Tabla!$A$1,C16,$B$2)</f>
        <v>0</v>
      </c>
      <c r="C16" s="1">
        <v>31</v>
      </c>
      <c r="D16" s="1" t="s">
        <v>26</v>
      </c>
      <c r="E16" s="1">
        <v>15</v>
      </c>
    </row>
    <row r="17" spans="1:5">
      <c r="A17" t="str">
        <f ca="1">IF(OR(B17=$A$46,B17=0),"",OFFSET(Tabla!$A$1,$C17,$A$2))</f>
        <v/>
      </c>
      <c r="B17">
        <f ca="1">OFFSET(Tabla!$A$1,C17,$B$2)</f>
        <v>0</v>
      </c>
      <c r="C17" s="1">
        <v>32</v>
      </c>
      <c r="D17" s="1" t="s">
        <v>27</v>
      </c>
      <c r="E17" s="1">
        <v>16</v>
      </c>
    </row>
    <row r="18" spans="1:5">
      <c r="A18" t="str">
        <f ca="1">IF(OR(B18=$A$46,B18=0),"",OFFSET(Tabla!$A$1,$C18,$A$2))</f>
        <v/>
      </c>
      <c r="B18">
        <f ca="1">OFFSET(Tabla!$A$1,C18,$B$2)</f>
        <v>0</v>
      </c>
      <c r="C18" s="1">
        <v>33</v>
      </c>
      <c r="D18" s="1" t="s">
        <v>28</v>
      </c>
      <c r="E18" s="1">
        <v>17</v>
      </c>
    </row>
    <row r="19" spans="1:5">
      <c r="A19" t="str">
        <f ca="1">IF(OR(B19=$A$46,B19=0),"",OFFSET(Tabla!$A$1,$C19,$A$2))</f>
        <v/>
      </c>
      <c r="B19">
        <f ca="1">OFFSET(Tabla!$A$1,C19,$B$2)</f>
        <v>0</v>
      </c>
      <c r="C19" s="1">
        <v>34</v>
      </c>
      <c r="D19" s="1" t="s">
        <v>29</v>
      </c>
      <c r="E19" s="1">
        <v>18</v>
      </c>
    </row>
    <row r="20" spans="1:5">
      <c r="A20" t="str">
        <f ca="1">IF(OR(B20=$A$46,B20=0),"",OFFSET(Tabla!$A$1,$C20,$A$2))</f>
        <v/>
      </c>
      <c r="B20">
        <f ca="1">OFFSET(Tabla!$A$1,C20,$B$2)</f>
        <v>0</v>
      </c>
      <c r="C20" s="1">
        <v>35</v>
      </c>
      <c r="D20" s="1" t="s">
        <v>30</v>
      </c>
      <c r="E20" s="1">
        <v>19</v>
      </c>
    </row>
    <row r="21" spans="1:5">
      <c r="A21" t="str">
        <f ca="1">IF(OR(B21=$A$46,B21=0),"",OFFSET(Tabla!$A$1,$C21,$A$2))</f>
        <v/>
      </c>
      <c r="B21">
        <f ca="1">OFFSET(Tabla!$A$1,C21,$B$2)</f>
        <v>0</v>
      </c>
      <c r="C21" s="1">
        <v>36</v>
      </c>
    </row>
    <row r="22" spans="1:5">
      <c r="A22" t="str">
        <f ca="1">IF(OR(B22=$A$46,B22=0),"",OFFSET(Tabla!$A$1,$C22,$A$2))</f>
        <v/>
      </c>
      <c r="B22">
        <f ca="1">OFFSET(Tabla!$A$1,C22,$B$2)</f>
        <v>0</v>
      </c>
      <c r="C22" s="1">
        <v>37</v>
      </c>
    </row>
    <row r="23" spans="1:5">
      <c r="A23" t="str">
        <f ca="1">IF(OR(B23=$A$46,B23=0),"",OFFSET(Tabla!$A$1,$C23,$A$2))</f>
        <v/>
      </c>
      <c r="B23">
        <f ca="1">OFFSET(Tabla!$A$1,C23,$B$2)</f>
        <v>0</v>
      </c>
      <c r="C23" s="1">
        <v>38</v>
      </c>
    </row>
    <row r="24" spans="1:5">
      <c r="A24" t="str">
        <f ca="1">IF(OR(B24=$A$46,B24=0),"",OFFSET(Tabla!$A$1,$C24,$A$2))</f>
        <v/>
      </c>
      <c r="B24">
        <f ca="1">OFFSET(Tabla!$A$1,C24,$B$2)</f>
        <v>0</v>
      </c>
      <c r="C24" s="1">
        <v>39</v>
      </c>
    </row>
    <row r="25" spans="1:5">
      <c r="A25" t="str">
        <f ca="1">IF(OR(B25=$A$46,B25=0),"",OFFSET(Tabla!$A$1,$C25,$A$2))</f>
        <v/>
      </c>
      <c r="B25">
        <f ca="1">OFFSET(Tabla!$A$1,C25,$B$2)</f>
        <v>0</v>
      </c>
      <c r="C25" s="1">
        <v>40</v>
      </c>
    </row>
    <row r="26" spans="1:5">
      <c r="A26" t="str">
        <f ca="1">IF(OR(B26=$A$46,B26=0),"",OFFSET(Tabla!$A$1,$C26,$A$2))</f>
        <v/>
      </c>
      <c r="B26">
        <f ca="1">OFFSET(Tabla!$A$1,C26,$B$2)</f>
        <v>0</v>
      </c>
      <c r="C26" s="1">
        <v>41</v>
      </c>
    </row>
    <row r="27" spans="1:5">
      <c r="A27" t="str">
        <f ca="1">IF(OR(B27=$A$46,B27=0),"",OFFSET(Tabla!$A$1,$C27,$A$2))</f>
        <v/>
      </c>
      <c r="B27">
        <f ca="1">OFFSET(Tabla!$A$1,C27,$B$2)</f>
        <v>0</v>
      </c>
      <c r="C27" s="1">
        <v>42</v>
      </c>
    </row>
    <row r="28" spans="1:5">
      <c r="A28" t="str">
        <f ca="1">IF(OR(B28=$A$46,B28=0),"",OFFSET(Tabla!$A$1,$C28,$A$2))</f>
        <v/>
      </c>
      <c r="B28">
        <f ca="1">OFFSET(Tabla!$A$1,C28,$B$2)</f>
        <v>0</v>
      </c>
      <c r="C28" s="1">
        <v>43</v>
      </c>
    </row>
    <row r="29" spans="1:5">
      <c r="A29" t="str">
        <f ca="1">IF(OR(B29=$A$46,B29=0),"",OFFSET(Tabla!$A$1,$C29,$A$2))</f>
        <v/>
      </c>
      <c r="B29">
        <f ca="1">OFFSET(Tabla!$A$1,C29,$B$2)</f>
        <v>0</v>
      </c>
      <c r="C29" s="1">
        <v>44</v>
      </c>
    </row>
    <row r="30" spans="1:5">
      <c r="A30" t="str">
        <f ca="1">IF(OR(B30=$A$46,B30=0),"",OFFSET(Tabla!$A$1,$C30,$A$2))</f>
        <v/>
      </c>
      <c r="B30">
        <f ca="1">OFFSET(Tabla!$A$1,C30,$B$2)</f>
        <v>0</v>
      </c>
      <c r="C30" s="1">
        <v>45</v>
      </c>
    </row>
    <row r="31" spans="1:5">
      <c r="A31" t="str">
        <f ca="1">IF(OR(B31=$A$46,B31=0),"",OFFSET(Tabla!$A$1,$C31,$A$2))</f>
        <v/>
      </c>
      <c r="B31">
        <f ca="1">OFFSET(Tabla!$A$1,C31,$B$2)</f>
        <v>0</v>
      </c>
      <c r="C31" s="1">
        <v>46</v>
      </c>
    </row>
    <row r="32" spans="1:5">
      <c r="A32" t="str">
        <f ca="1">IF(OR(B32=$A$46,B32=0),"",OFFSET(Tabla!$A$1,$C32,$A$2))</f>
        <v/>
      </c>
      <c r="B32">
        <f ca="1">OFFSET(Tabla!$A$1,C32,$B$2)</f>
        <v>0</v>
      </c>
      <c r="C32" s="1">
        <v>47</v>
      </c>
    </row>
    <row r="33" spans="1:3">
      <c r="A33" t="str">
        <f ca="1">IF(OR(B33=$A$46,B33=0),"",OFFSET(Tabla!$A$1,$C33,$A$2))</f>
        <v/>
      </c>
      <c r="B33">
        <f ca="1">OFFSET(Tabla!$A$1,C33,$B$2)</f>
        <v>0</v>
      </c>
      <c r="C33" s="1">
        <v>48</v>
      </c>
    </row>
    <row r="34" spans="1:3">
      <c r="A34" t="str">
        <f ca="1">IF(OR(B34=$A$46,B34=0),"",OFFSET(Tabla!$A$1,$C34,$A$2))</f>
        <v/>
      </c>
      <c r="B34">
        <f ca="1">OFFSET(Tabla!$A$1,C34,$B$2)</f>
        <v>0</v>
      </c>
      <c r="C34" s="1">
        <v>49</v>
      </c>
    </row>
    <row r="35" spans="1:3">
      <c r="A35" t="str">
        <f ca="1">IF(OR(B35=$A$46,B35=0),"",OFFSET(Tabla!$A$1,$C35,$A$2))</f>
        <v/>
      </c>
      <c r="B35">
        <f ca="1">OFFSET(Tabla!$A$1,C35,$B$2)</f>
        <v>0</v>
      </c>
      <c r="C35" s="1">
        <v>50</v>
      </c>
    </row>
    <row r="36" spans="1:3">
      <c r="A36" t="str">
        <f ca="1">IF(OR(B36=$A$46,B36=0),"",OFFSET(Tabla!$A$1,$C36,$A$2))</f>
        <v/>
      </c>
      <c r="B36">
        <f ca="1">OFFSET(Tabla!$A$1,C36,$B$2)</f>
        <v>0</v>
      </c>
      <c r="C36" s="1">
        <v>51</v>
      </c>
    </row>
    <row r="37" spans="1:3">
      <c r="A37" t="str">
        <f ca="1">IF(OR(B37=$A$46,B37=0),"",OFFSET(Tabla!$A$1,$C37,$A$2))</f>
        <v/>
      </c>
      <c r="B37">
        <f ca="1">OFFSET(Tabla!$A$1,C37,$B$2)</f>
        <v>0</v>
      </c>
      <c r="C37" s="1">
        <v>52</v>
      </c>
    </row>
    <row r="38" spans="1:3">
      <c r="A38" t="str">
        <f ca="1">IF(OR(B38=$A$46,B38=0),"",OFFSET(Tabla!$A$1,$C38,$A$2))</f>
        <v/>
      </c>
      <c r="B38">
        <f ca="1">OFFSET(Tabla!$A$1,C38,$B$2)</f>
        <v>0</v>
      </c>
      <c r="C38" s="1">
        <v>53</v>
      </c>
    </row>
    <row r="39" spans="1:3">
      <c r="A39" t="str">
        <f ca="1">IF(OR(B39=$A$46,B39=0),"",OFFSET(Tabla!$A$1,$C39,$A$2))</f>
        <v/>
      </c>
      <c r="B39">
        <f ca="1">OFFSET(Tabla!$A$1,C39,$B$2)</f>
        <v>0</v>
      </c>
      <c r="C39" s="1">
        <v>54</v>
      </c>
    </row>
    <row r="40" spans="1:3">
      <c r="A40" t="str">
        <f ca="1">IF(OR(B40=$A$46,B40=0),"",OFFSET(Tabla!$A$1,$C40,$A$2))</f>
        <v/>
      </c>
      <c r="B40">
        <f ca="1">OFFSET(Tabla!$A$1,C40,$B$2)</f>
        <v>0</v>
      </c>
      <c r="C40" s="1">
        <v>55</v>
      </c>
    </row>
    <row r="41" spans="1:3">
      <c r="A41" t="str">
        <f ca="1">IF(OR(B41=$A$46,B41=0),"",OFFSET(Tabla!$A$1,$C41,$A$2))</f>
        <v/>
      </c>
      <c r="B41">
        <f ca="1">OFFSET(Tabla!$A$1,C41,$B$2)</f>
        <v>0</v>
      </c>
      <c r="C41" s="1">
        <v>56</v>
      </c>
    </row>
    <row r="42" spans="1:3">
      <c r="A42" t="str">
        <f ca="1">IF(OR(B42=$A$46,B42=0),"",OFFSET(Tabla!$A$1,$C42,$A$2))</f>
        <v/>
      </c>
      <c r="B42">
        <f ca="1">OFFSET(Tabla!$A$1,C42,$B$2)</f>
        <v>0</v>
      </c>
      <c r="C42" s="1">
        <v>57</v>
      </c>
    </row>
    <row r="43" spans="1:3">
      <c r="A43" t="str">
        <f ca="1">IF(OR(B43=$A$46,B43=0),"",OFFSET(Tabla!$A$1,$C43,$A$2))</f>
        <v/>
      </c>
      <c r="B43">
        <f ca="1">OFFSET(Tabla!$A$1,C43,$B$2)</f>
        <v>0</v>
      </c>
      <c r="C43" s="1">
        <v>58</v>
      </c>
    </row>
    <row r="44" spans="1:3">
      <c r="A44" t="str">
        <f ca="1">IF(OR(B44=$A$46,B44=0),"",OFFSET(Tabla!$A$1,$C44,$A$2))</f>
        <v/>
      </c>
      <c r="B44">
        <f ca="1">OFFSET(Tabla!$A$1,C44,$B$2)</f>
        <v>0</v>
      </c>
      <c r="C44" s="1">
        <v>59</v>
      </c>
    </row>
    <row r="45" spans="1:3">
      <c r="A45" t="str">
        <f ca="1">IF(OR(B45=$A$46,B45=0),"",OFFSET(Tabla!$A$1,$C45,$A$2))</f>
        <v/>
      </c>
      <c r="B45">
        <f ca="1">OFFSET(Tabla!$A$1,C45,$B$2)</f>
        <v>0</v>
      </c>
      <c r="C45" s="1">
        <v>60</v>
      </c>
    </row>
    <row r="46" spans="1:3">
      <c r="A46" t="s">
        <v>9</v>
      </c>
    </row>
    <row r="599" spans="1:2">
      <c r="A599" t="s">
        <v>4</v>
      </c>
      <c r="B599" t="s">
        <v>36</v>
      </c>
    </row>
    <row r="600" spans="1:2">
      <c r="A600" t="s">
        <v>37</v>
      </c>
      <c r="B600" t="s">
        <v>38</v>
      </c>
    </row>
    <row r="601" spans="1:2">
      <c r="A601" t="s">
        <v>39</v>
      </c>
      <c r="B601" t="s">
        <v>40</v>
      </c>
    </row>
    <row r="602" spans="1:2">
      <c r="A602" s="6" t="s">
        <v>67</v>
      </c>
      <c r="B602" t="s">
        <v>40</v>
      </c>
    </row>
    <row r="603" spans="1:2">
      <c r="A603" t="s">
        <v>41</v>
      </c>
      <c r="B603" t="s">
        <v>38</v>
      </c>
    </row>
    <row r="604" spans="1:2">
      <c r="A604" t="s">
        <v>42</v>
      </c>
      <c r="B604" t="s">
        <v>38</v>
      </c>
    </row>
    <row r="605" spans="1:2">
      <c r="A605" t="s">
        <v>43</v>
      </c>
      <c r="B605" t="s">
        <v>40</v>
      </c>
    </row>
    <row r="606" spans="1:2">
      <c r="A606" t="s">
        <v>44</v>
      </c>
      <c r="B606" t="s">
        <v>45</v>
      </c>
    </row>
    <row r="607" spans="1:2">
      <c r="A607" s="5" t="s">
        <v>46</v>
      </c>
      <c r="B607" t="s">
        <v>38</v>
      </c>
    </row>
    <row r="608" spans="1:2">
      <c r="A608" s="6" t="s">
        <v>57</v>
      </c>
      <c r="B608" t="s">
        <v>38</v>
      </c>
    </row>
    <row r="609" spans="1:2">
      <c r="A609" t="s">
        <v>47</v>
      </c>
      <c r="B609" t="s">
        <v>38</v>
      </c>
    </row>
    <row r="610" spans="1:2">
      <c r="A610" t="s">
        <v>48</v>
      </c>
      <c r="B610" t="s">
        <v>38</v>
      </c>
    </row>
    <row r="611" spans="1:2">
      <c r="A611" t="s">
        <v>49</v>
      </c>
      <c r="B611" t="s">
        <v>40</v>
      </c>
    </row>
    <row r="612" spans="1:2">
      <c r="A612" s="6" t="s">
        <v>63</v>
      </c>
      <c r="B612" t="s">
        <v>40</v>
      </c>
    </row>
    <row r="613" spans="1:2">
      <c r="A613" s="6" t="s">
        <v>67</v>
      </c>
      <c r="B613" t="s">
        <v>40</v>
      </c>
    </row>
    <row r="614" spans="1:2">
      <c r="A614" s="6" t="s">
        <v>70</v>
      </c>
      <c r="B614" t="s">
        <v>40</v>
      </c>
    </row>
    <row r="615" spans="1:2">
      <c r="A615" s="6" t="s">
        <v>68</v>
      </c>
      <c r="B615" t="s">
        <v>40</v>
      </c>
    </row>
    <row r="616" spans="1:2">
      <c r="A616" s="6" t="s">
        <v>69</v>
      </c>
      <c r="B616" s="5" t="s">
        <v>45</v>
      </c>
    </row>
    <row r="617" spans="1:2">
      <c r="A617" s="7" t="s">
        <v>66</v>
      </c>
      <c r="B617" s="5" t="s">
        <v>45</v>
      </c>
    </row>
    <row r="618" spans="1:2">
      <c r="A618" s="7" t="s">
        <v>65</v>
      </c>
      <c r="B618" s="5" t="s">
        <v>45</v>
      </c>
    </row>
    <row r="619" spans="1:2">
      <c r="A619" s="6" t="s">
        <v>62</v>
      </c>
      <c r="B619" t="s">
        <v>40</v>
      </c>
    </row>
    <row r="620" spans="1:2">
      <c r="A620" s="6" t="s">
        <v>59</v>
      </c>
      <c r="B620" s="5" t="s">
        <v>45</v>
      </c>
    </row>
    <row r="621" spans="1:2">
      <c r="A621" s="8" t="s">
        <v>71</v>
      </c>
      <c r="B621" s="5" t="s">
        <v>72</v>
      </c>
    </row>
    <row r="622" spans="1:2">
      <c r="A622" t="s">
        <v>50</v>
      </c>
      <c r="B622" t="s">
        <v>38</v>
      </c>
    </row>
    <row r="623" spans="1:2">
      <c r="A623" s="6" t="s">
        <v>73</v>
      </c>
      <c r="B623" t="s">
        <v>38</v>
      </c>
    </row>
    <row r="624" spans="1:2">
      <c r="A624" s="6" t="s">
        <v>74</v>
      </c>
      <c r="B624" t="s">
        <v>38</v>
      </c>
    </row>
    <row r="625" spans="1:2">
      <c r="A625" t="s">
        <v>51</v>
      </c>
      <c r="B625" t="s">
        <v>38</v>
      </c>
    </row>
    <row r="626" spans="1:2">
      <c r="A626" t="s">
        <v>52</v>
      </c>
      <c r="B626" t="s">
        <v>38</v>
      </c>
    </row>
    <row r="627" spans="1:2">
      <c r="A627" s="6" t="s">
        <v>61</v>
      </c>
      <c r="B627" s="5" t="s">
        <v>40</v>
      </c>
    </row>
    <row r="628" spans="1:2">
      <c r="A628" s="6" t="s">
        <v>64</v>
      </c>
      <c r="B628" s="5" t="s">
        <v>45</v>
      </c>
    </row>
    <row r="629" spans="1:2">
      <c r="A629" t="s">
        <v>53</v>
      </c>
      <c r="B629" t="s">
        <v>45</v>
      </c>
    </row>
    <row r="630" spans="1:2">
      <c r="A630" s="6" t="s">
        <v>60</v>
      </c>
      <c r="B630" s="5" t="s">
        <v>40</v>
      </c>
    </row>
    <row r="631" spans="1:2">
      <c r="A631" t="s">
        <v>54</v>
      </c>
      <c r="B631" t="s">
        <v>40</v>
      </c>
    </row>
    <row r="632" spans="1:2">
      <c r="A632" s="6" t="s">
        <v>58</v>
      </c>
      <c r="B632" t="s">
        <v>45</v>
      </c>
    </row>
    <row r="633" spans="1:2">
      <c r="A633" s="5" t="s">
        <v>123</v>
      </c>
      <c r="B633" t="s">
        <v>38</v>
      </c>
    </row>
    <row r="634" spans="1:2">
      <c r="A634" t="s">
        <v>55</v>
      </c>
      <c r="B634" t="s">
        <v>40</v>
      </c>
    </row>
    <row r="635" spans="1:2">
      <c r="A635" s="5" t="s">
        <v>56</v>
      </c>
      <c r="B635" t="s">
        <v>38</v>
      </c>
    </row>
    <row r="636" spans="1:2">
      <c r="A636" s="6" t="s">
        <v>75</v>
      </c>
      <c r="B636" t="s">
        <v>38</v>
      </c>
    </row>
    <row r="637" spans="1:2">
      <c r="A637" s="5" t="s">
        <v>76</v>
      </c>
      <c r="B637" t="s">
        <v>45</v>
      </c>
    </row>
    <row r="638" spans="1:2">
      <c r="A638" t="s">
        <v>77</v>
      </c>
      <c r="B638" s="5" t="s">
        <v>38</v>
      </c>
    </row>
    <row r="639" spans="1:2">
      <c r="A639" t="s">
        <v>78</v>
      </c>
      <c r="B639" s="5" t="s">
        <v>45</v>
      </c>
    </row>
    <row r="640" spans="1:2">
      <c r="A640" s="5" t="s">
        <v>79</v>
      </c>
      <c r="B640" s="5" t="s">
        <v>38</v>
      </c>
    </row>
    <row r="641" spans="1:2">
      <c r="A641" s="5"/>
      <c r="B641" s="5"/>
    </row>
  </sheetData>
  <phoneticPr fontId="2" type="noConversion"/>
  <pageMargins left="0.75" right="0.75" top="1" bottom="1" header="0" footer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P216"/>
  <sheetViews>
    <sheetView showGridLines="0" zoomScale="85" zoomScaleNormal="85" zoomScaleSheetLayoutView="85" workbookViewId="0">
      <selection activeCell="I22" sqref="I22"/>
    </sheetView>
  </sheetViews>
  <sheetFormatPr baseColWidth="10" defaultColWidth="11.42578125" defaultRowHeight="11.25"/>
  <cols>
    <col min="1" max="1" width="26" style="36" bestFit="1" customWidth="1"/>
    <col min="2" max="2" width="34.7109375" style="36" bestFit="1" customWidth="1"/>
    <col min="3" max="3" width="24.140625" style="36" bestFit="1" customWidth="1"/>
    <col min="4" max="7" width="16" style="36" bestFit="1" customWidth="1"/>
    <col min="8" max="8" width="24.7109375" style="36" bestFit="1" customWidth="1"/>
    <col min="9" max="9" width="29.42578125" style="36" bestFit="1" customWidth="1"/>
    <col min="10" max="10" width="22.42578125" style="36" customWidth="1"/>
    <col min="11" max="11" width="25.5703125" style="36" bestFit="1" customWidth="1"/>
    <col min="12" max="15" width="11.42578125" style="36"/>
    <col min="16" max="16" width="0" style="36" hidden="1" customWidth="1"/>
    <col min="17" max="16384" width="11.42578125" style="36"/>
  </cols>
  <sheetData>
    <row r="1" spans="1:16" s="12" customFormat="1" ht="35.25">
      <c r="A1" s="10" t="str">
        <f>IF(B9="(Todas)",B3,B9)</f>
        <v>16 AL 31 DE OCTUBRE</v>
      </c>
      <c r="B1" s="11" t="s">
        <v>319</v>
      </c>
      <c r="C1" s="11"/>
      <c r="D1" s="11"/>
      <c r="E1" s="11"/>
      <c r="F1" s="11"/>
      <c r="G1" s="11"/>
      <c r="H1" s="11"/>
      <c r="I1" s="11"/>
    </row>
    <row r="2" spans="1:16" s="12" customFormat="1" ht="27">
      <c r="A2" s="13" t="s">
        <v>33</v>
      </c>
      <c r="B2" s="37" t="str">
        <f>CONCATENATE(A2,A1,A3)</f>
        <v>REPORTE DE CONSUMOS 16 AL 31 DE OCTUBRE DE 2023</v>
      </c>
      <c r="C2" s="14"/>
      <c r="D2" s="14"/>
      <c r="E2" s="14"/>
      <c r="F2" s="14"/>
      <c r="G2" s="14"/>
      <c r="H2" s="14"/>
      <c r="I2" s="14"/>
    </row>
    <row r="3" spans="1:16" s="12" customFormat="1">
      <c r="A3" s="13" t="s">
        <v>124</v>
      </c>
      <c r="B3" s="13"/>
    </row>
    <row r="4" spans="1:16" s="12" customFormat="1">
      <c r="A4" s="13"/>
      <c r="B4" s="13" t="s">
        <v>13</v>
      </c>
      <c r="C4" s="13" t="s">
        <v>20</v>
      </c>
    </row>
    <row r="5" spans="1:16" s="12" customFormat="1"/>
    <row r="6" spans="1:16" s="12" customFormat="1"/>
    <row r="7" spans="1:16" s="12" customFormat="1"/>
    <row r="8" spans="1:16" s="16" customFormat="1" ht="14.25">
      <c r="A8" s="15"/>
      <c r="B8" s="15"/>
    </row>
    <row r="9" spans="1:16" s="16" customFormat="1" ht="14.25">
      <c r="A9" s="17" t="s">
        <v>7</v>
      </c>
      <c r="B9" s="18" t="s">
        <v>318</v>
      </c>
    </row>
    <row r="10" spans="1:16" s="19" customFormat="1" ht="14.25"/>
    <row r="11" spans="1:16" s="16" customFormat="1" ht="14.25">
      <c r="A11" s="60"/>
      <c r="B11" s="60"/>
      <c r="C11" s="60"/>
      <c r="D11" s="60" t="s">
        <v>4</v>
      </c>
      <c r="E11" s="60" t="s">
        <v>31</v>
      </c>
      <c r="F11" s="60"/>
      <c r="G11" s="60"/>
      <c r="H11" s="60"/>
      <c r="I11" s="60"/>
      <c r="J11" s="15"/>
      <c r="K11" s="15"/>
    </row>
    <row r="12" spans="1:16" s="16" customFormat="1" ht="15">
      <c r="A12" s="60"/>
      <c r="B12" s="60"/>
      <c r="C12" s="60"/>
      <c r="D12" s="20" t="s">
        <v>40</v>
      </c>
      <c r="E12" s="21"/>
      <c r="F12" s="20" t="s">
        <v>38</v>
      </c>
      <c r="G12" s="21"/>
      <c r="H12" s="56" t="s">
        <v>32</v>
      </c>
      <c r="I12" s="56" t="s">
        <v>35</v>
      </c>
      <c r="J12" s="15"/>
      <c r="K12" s="15"/>
    </row>
    <row r="13" spans="1:16" s="16" customFormat="1" ht="15">
      <c r="A13" s="59" t="s">
        <v>131</v>
      </c>
      <c r="B13" s="22" t="s">
        <v>10</v>
      </c>
      <c r="C13" s="44" t="s">
        <v>8</v>
      </c>
      <c r="D13" s="23" t="s">
        <v>5</v>
      </c>
      <c r="E13" s="22" t="s">
        <v>34</v>
      </c>
      <c r="F13" s="23" t="s">
        <v>5</v>
      </c>
      <c r="G13" s="22" t="s">
        <v>34</v>
      </c>
      <c r="H13" s="58"/>
      <c r="I13" s="58"/>
      <c r="J13" s="15"/>
      <c r="K13" s="15"/>
    </row>
    <row r="14" spans="1:16" s="16" customFormat="1" ht="14.25">
      <c r="A14" s="24" t="s">
        <v>192</v>
      </c>
      <c r="B14" s="25" t="s">
        <v>322</v>
      </c>
      <c r="C14" s="25" t="s">
        <v>205</v>
      </c>
      <c r="D14" s="26">
        <v>232.04800000000003</v>
      </c>
      <c r="E14" s="27">
        <v>3319843.4420799999</v>
      </c>
      <c r="F14" s="42">
        <v>134.977</v>
      </c>
      <c r="G14" s="27">
        <v>1228748.2720300001</v>
      </c>
      <c r="H14" s="28">
        <v>367.02500000000003</v>
      </c>
      <c r="I14" s="29">
        <v>4548591.7141100001</v>
      </c>
      <c r="J14" s="15"/>
      <c r="K14" s="15"/>
      <c r="P14" s="16" t="str">
        <f>+A14</f>
        <v>SG ALCALDIA MAYOR OC 105580</v>
      </c>
    </row>
    <row r="15" spans="1:16" s="16" customFormat="1" ht="14.25">
      <c r="A15" s="45"/>
      <c r="B15" s="57"/>
      <c r="C15" s="46" t="s">
        <v>171</v>
      </c>
      <c r="D15" s="47">
        <v>21.321000000000002</v>
      </c>
      <c r="E15" s="48">
        <v>305033.36391000001</v>
      </c>
      <c r="F15" s="49">
        <v>97.545000000000002</v>
      </c>
      <c r="G15" s="48">
        <v>887990.17754999991</v>
      </c>
      <c r="H15" s="50">
        <v>118.866</v>
      </c>
      <c r="I15" s="51">
        <v>1193023.54146</v>
      </c>
      <c r="J15" s="15"/>
      <c r="K15" s="15"/>
      <c r="P15" s="16">
        <f t="shared" ref="P15:P38" si="0">+A15</f>
        <v>0</v>
      </c>
    </row>
    <row r="16" spans="1:16" s="16" customFormat="1" ht="14.25">
      <c r="A16" s="45"/>
      <c r="B16" s="57"/>
      <c r="C16" s="46" t="s">
        <v>201</v>
      </c>
      <c r="D16" s="47"/>
      <c r="E16" s="48"/>
      <c r="F16" s="49">
        <v>21.524000000000001</v>
      </c>
      <c r="G16" s="48">
        <v>195941.36635999999</v>
      </c>
      <c r="H16" s="50">
        <v>21.524000000000001</v>
      </c>
      <c r="I16" s="51">
        <v>195941.36635999999</v>
      </c>
      <c r="J16" s="15"/>
      <c r="K16" s="15"/>
      <c r="P16" s="16">
        <f t="shared" si="0"/>
        <v>0</v>
      </c>
    </row>
    <row r="17" spans="1:16" ht="15">
      <c r="A17" s="52" t="s">
        <v>320</v>
      </c>
      <c r="B17" s="61"/>
      <c r="C17" s="61"/>
      <c r="D17" s="53">
        <v>253.36900000000003</v>
      </c>
      <c r="E17" s="62">
        <v>3624876.8059899998</v>
      </c>
      <c r="F17" s="63">
        <v>254.04599999999999</v>
      </c>
      <c r="G17" s="62">
        <v>2312679.8159400001</v>
      </c>
      <c r="H17" s="54">
        <v>507.41500000000002</v>
      </c>
      <c r="I17" s="55">
        <v>5937556.6219299994</v>
      </c>
      <c r="J17" s="15"/>
      <c r="K17" s="15"/>
      <c r="P17" s="36" t="str">
        <f t="shared" si="0"/>
        <v>Total SG ALCALDIA MAYOR OC 105580</v>
      </c>
    </row>
    <row r="18" spans="1:16" ht="15">
      <c r="A18" s="30" t="s">
        <v>9</v>
      </c>
      <c r="B18" s="31"/>
      <c r="C18" s="31"/>
      <c r="D18" s="32">
        <v>253.36900000000003</v>
      </c>
      <c r="E18" s="33">
        <v>3624876.8059899998</v>
      </c>
      <c r="F18" s="43">
        <v>254.04599999999999</v>
      </c>
      <c r="G18" s="33">
        <v>2312679.8159400001</v>
      </c>
      <c r="H18" s="34">
        <v>507.41500000000002</v>
      </c>
      <c r="I18" s="35">
        <v>5937556.6219299994</v>
      </c>
      <c r="J18" s="15"/>
      <c r="K18" s="15"/>
      <c r="P18" s="36" t="str">
        <f t="shared" si="0"/>
        <v>Total general</v>
      </c>
    </row>
    <row r="19" spans="1:16" ht="12.75">
      <c r="A19"/>
      <c r="B19"/>
      <c r="C19"/>
      <c r="D19"/>
      <c r="E19"/>
      <c r="F19"/>
      <c r="G19"/>
      <c r="H19"/>
      <c r="I19"/>
      <c r="J19" s="15"/>
      <c r="K19" s="15"/>
      <c r="P19" s="36">
        <f t="shared" si="0"/>
        <v>0</v>
      </c>
    </row>
    <row r="20" spans="1:16" ht="12.75">
      <c r="A20"/>
      <c r="B20"/>
      <c r="C20"/>
      <c r="D20"/>
      <c r="E20"/>
      <c r="F20"/>
      <c r="G20"/>
      <c r="H20"/>
      <c r="I20"/>
      <c r="J20" s="15"/>
      <c r="P20" s="36">
        <f t="shared" si="0"/>
        <v>0</v>
      </c>
    </row>
    <row r="21" spans="1:16" ht="12.75">
      <c r="A21"/>
      <c r="B21"/>
      <c r="C21"/>
      <c r="D21"/>
      <c r="E21"/>
      <c r="F21"/>
      <c r="G21"/>
      <c r="H21"/>
      <c r="I21"/>
      <c r="J21" s="15"/>
      <c r="P21" s="36">
        <f t="shared" si="0"/>
        <v>0</v>
      </c>
    </row>
    <row r="22" spans="1:16" ht="12.75">
      <c r="A22"/>
      <c r="B22"/>
      <c r="C22"/>
      <c r="D22"/>
      <c r="E22"/>
      <c r="F22"/>
      <c r="G22"/>
      <c r="H22"/>
      <c r="I22">
        <f>+GETPIVOTDATA("Suma de Valor Factura",$A$11)+GETPIVOTDATA("Suma de Valor Factura",[2]Tabla!$A$11)</f>
        <v>9214857.4573199991</v>
      </c>
      <c r="J22" s="15"/>
      <c r="P22" s="36">
        <f t="shared" si="0"/>
        <v>0</v>
      </c>
    </row>
    <row r="23" spans="1:16" ht="12.75">
      <c r="A23"/>
      <c r="B23"/>
      <c r="C23"/>
      <c r="D23"/>
      <c r="E23"/>
      <c r="F23"/>
      <c r="G23"/>
      <c r="H23"/>
      <c r="I23"/>
      <c r="J23" s="15"/>
      <c r="P23" s="36">
        <f t="shared" si="0"/>
        <v>0</v>
      </c>
    </row>
    <row r="24" spans="1:16" ht="12.75">
      <c r="A24"/>
      <c r="B24"/>
      <c r="C24"/>
      <c r="D24"/>
      <c r="E24"/>
      <c r="F24"/>
      <c r="G24"/>
      <c r="H24"/>
      <c r="I24"/>
      <c r="J24" s="15"/>
      <c r="P24" s="36">
        <f t="shared" si="0"/>
        <v>0</v>
      </c>
    </row>
    <row r="25" spans="1:16" ht="12.75">
      <c r="A25"/>
      <c r="B25"/>
      <c r="C25"/>
      <c r="D25"/>
      <c r="E25"/>
      <c r="F25"/>
      <c r="G25"/>
      <c r="H25"/>
      <c r="I25"/>
      <c r="J25" s="15"/>
      <c r="P25" s="36">
        <f t="shared" si="0"/>
        <v>0</v>
      </c>
    </row>
    <row r="26" spans="1:16" ht="12.75">
      <c r="A26"/>
      <c r="B26"/>
      <c r="C26"/>
      <c r="D26"/>
      <c r="E26"/>
      <c r="F26"/>
      <c r="G26"/>
      <c r="H26"/>
      <c r="I26"/>
      <c r="P26" s="36">
        <f t="shared" si="0"/>
        <v>0</v>
      </c>
    </row>
    <row r="27" spans="1:16" ht="12.75">
      <c r="A27"/>
      <c r="B27"/>
      <c r="C27"/>
      <c r="D27"/>
      <c r="E27"/>
      <c r="F27"/>
      <c r="G27"/>
      <c r="H27"/>
      <c r="I27"/>
      <c r="P27" s="36">
        <f t="shared" si="0"/>
        <v>0</v>
      </c>
    </row>
    <row r="28" spans="1:16" ht="12.75">
      <c r="A28"/>
      <c r="B28"/>
      <c r="C28"/>
      <c r="D28"/>
      <c r="E28"/>
      <c r="F28"/>
      <c r="G28"/>
      <c r="H28"/>
      <c r="I28"/>
      <c r="P28" s="36">
        <f t="shared" si="0"/>
        <v>0</v>
      </c>
    </row>
    <row r="29" spans="1:16" ht="12.75">
      <c r="A29"/>
      <c r="B29"/>
      <c r="C29"/>
      <c r="D29"/>
      <c r="E29"/>
      <c r="F29"/>
      <c r="G29"/>
      <c r="H29"/>
      <c r="I29"/>
      <c r="P29" s="36">
        <f t="shared" si="0"/>
        <v>0</v>
      </c>
    </row>
    <row r="30" spans="1:16" ht="12.75">
      <c r="A30"/>
      <c r="B30"/>
      <c r="C30"/>
      <c r="D30"/>
      <c r="E30"/>
      <c r="F30"/>
      <c r="G30"/>
      <c r="H30"/>
      <c r="I30"/>
      <c r="P30" s="36">
        <f t="shared" si="0"/>
        <v>0</v>
      </c>
    </row>
    <row r="31" spans="1:16" ht="12.75">
      <c r="A31"/>
      <c r="B31"/>
      <c r="C31"/>
      <c r="D31"/>
      <c r="E31"/>
      <c r="F31"/>
      <c r="G31"/>
      <c r="H31"/>
      <c r="I31"/>
      <c r="P31" s="36">
        <f t="shared" si="0"/>
        <v>0</v>
      </c>
    </row>
    <row r="32" spans="1:16" ht="12.75">
      <c r="A32"/>
      <c r="B32"/>
      <c r="C32"/>
      <c r="D32"/>
      <c r="E32"/>
      <c r="F32"/>
      <c r="G32"/>
      <c r="H32"/>
      <c r="I32"/>
      <c r="P32" s="36">
        <f t="shared" si="0"/>
        <v>0</v>
      </c>
    </row>
    <row r="33" spans="1:16" ht="12.75">
      <c r="A33"/>
      <c r="B33"/>
      <c r="C33"/>
      <c r="D33"/>
      <c r="E33"/>
      <c r="F33"/>
      <c r="G33"/>
      <c r="H33"/>
      <c r="I33"/>
      <c r="P33" s="36">
        <f t="shared" si="0"/>
        <v>0</v>
      </c>
    </row>
    <row r="34" spans="1:16" ht="12.75">
      <c r="A34"/>
      <c r="B34"/>
      <c r="C34"/>
      <c r="D34"/>
      <c r="E34"/>
      <c r="F34"/>
      <c r="G34"/>
      <c r="H34"/>
      <c r="I34"/>
      <c r="P34" s="36">
        <f t="shared" si="0"/>
        <v>0</v>
      </c>
    </row>
    <row r="35" spans="1:16" ht="12.75">
      <c r="A35"/>
      <c r="B35"/>
      <c r="C35"/>
      <c r="D35"/>
      <c r="E35"/>
      <c r="F35"/>
      <c r="G35"/>
      <c r="H35"/>
      <c r="I35"/>
      <c r="P35" s="36">
        <f t="shared" si="0"/>
        <v>0</v>
      </c>
    </row>
    <row r="36" spans="1:16" ht="12.75">
      <c r="A36"/>
      <c r="B36"/>
      <c r="C36"/>
      <c r="D36"/>
      <c r="E36"/>
      <c r="F36"/>
      <c r="G36"/>
      <c r="H36"/>
      <c r="I36"/>
      <c r="P36" s="36">
        <f t="shared" si="0"/>
        <v>0</v>
      </c>
    </row>
    <row r="37" spans="1:16" ht="12.75">
      <c r="A37"/>
      <c r="B37"/>
      <c r="C37"/>
      <c r="D37"/>
      <c r="E37"/>
      <c r="F37"/>
      <c r="G37"/>
      <c r="H37"/>
      <c r="I37"/>
      <c r="P37" s="36">
        <f t="shared" si="0"/>
        <v>0</v>
      </c>
    </row>
    <row r="38" spans="1:16" ht="12.75">
      <c r="A38"/>
      <c r="B38"/>
      <c r="C38"/>
      <c r="D38"/>
      <c r="E38"/>
      <c r="F38"/>
      <c r="G38"/>
      <c r="H38"/>
      <c r="I38"/>
      <c r="P38" s="36">
        <f t="shared" si="0"/>
        <v>0</v>
      </c>
    </row>
    <row r="39" spans="1:16" ht="12.75">
      <c r="A39"/>
      <c r="B39"/>
      <c r="C39"/>
      <c r="D39"/>
      <c r="E39"/>
      <c r="F39"/>
      <c r="G39"/>
      <c r="H39"/>
      <c r="I39"/>
    </row>
    <row r="40" spans="1:16" ht="12.75">
      <c r="A40"/>
      <c r="B40"/>
      <c r="C40"/>
      <c r="D40"/>
      <c r="E40"/>
      <c r="F40"/>
      <c r="G40"/>
      <c r="H40"/>
      <c r="I40"/>
    </row>
    <row r="41" spans="1:16" ht="12.75">
      <c r="A41"/>
      <c r="B41"/>
      <c r="C41"/>
      <c r="D41"/>
      <c r="E41"/>
      <c r="F41"/>
      <c r="G41"/>
      <c r="H41"/>
      <c r="I41"/>
    </row>
    <row r="42" spans="1:16" ht="12.75">
      <c r="A42"/>
      <c r="B42"/>
      <c r="C42"/>
      <c r="D42"/>
      <c r="E42"/>
      <c r="F42"/>
      <c r="G42"/>
      <c r="H42"/>
      <c r="I42"/>
    </row>
    <row r="43" spans="1:16" ht="12.75">
      <c r="A43"/>
      <c r="B43"/>
      <c r="C43"/>
      <c r="D43"/>
      <c r="E43"/>
      <c r="F43"/>
      <c r="G43"/>
      <c r="H43"/>
      <c r="I43"/>
    </row>
    <row r="44" spans="1:16" ht="12.75">
      <c r="A44"/>
      <c r="B44"/>
      <c r="C44"/>
      <c r="D44"/>
      <c r="E44"/>
      <c r="F44"/>
      <c r="G44"/>
      <c r="H44"/>
      <c r="I44"/>
    </row>
    <row r="45" spans="1:16" ht="12.75">
      <c r="A45"/>
      <c r="B45"/>
      <c r="C45"/>
      <c r="D45"/>
      <c r="E45"/>
      <c r="F45"/>
      <c r="G45"/>
      <c r="H45"/>
      <c r="I45"/>
    </row>
    <row r="46" spans="1:16" ht="12.75">
      <c r="A46"/>
      <c r="B46"/>
      <c r="C46"/>
      <c r="D46"/>
      <c r="E46"/>
      <c r="F46"/>
      <c r="G46"/>
      <c r="H46"/>
      <c r="I46"/>
    </row>
    <row r="47" spans="1:16" ht="12.75">
      <c r="A47"/>
      <c r="B47"/>
      <c r="C47"/>
      <c r="D47"/>
      <c r="E47"/>
      <c r="F47"/>
      <c r="G47"/>
      <c r="H47"/>
      <c r="I47"/>
    </row>
    <row r="48" spans="1:16" ht="12.75">
      <c r="A48"/>
      <c r="B48"/>
      <c r="C48"/>
      <c r="D48"/>
      <c r="E48"/>
      <c r="F48"/>
      <c r="G48"/>
      <c r="H48"/>
      <c r="I48"/>
    </row>
    <row r="49" spans="1:9" ht="12.75">
      <c r="A49"/>
      <c r="B49"/>
      <c r="C49"/>
      <c r="D49"/>
      <c r="E49"/>
      <c r="F49"/>
      <c r="G49"/>
      <c r="H49"/>
      <c r="I49"/>
    </row>
    <row r="50" spans="1:9" ht="12.75">
      <c r="A50"/>
      <c r="B50"/>
      <c r="C50"/>
      <c r="D50"/>
      <c r="E50"/>
      <c r="F50"/>
      <c r="G50"/>
      <c r="H50"/>
      <c r="I50"/>
    </row>
    <row r="51" spans="1:9" ht="12.75">
      <c r="A51"/>
      <c r="B51"/>
      <c r="C51"/>
      <c r="D51"/>
      <c r="E51"/>
      <c r="F51"/>
      <c r="G51"/>
      <c r="H51"/>
      <c r="I51"/>
    </row>
    <row r="52" spans="1:9" ht="12.75">
      <c r="A52"/>
      <c r="B52"/>
      <c r="C52"/>
      <c r="D52"/>
      <c r="E52"/>
      <c r="F52"/>
      <c r="G52"/>
      <c r="H52"/>
      <c r="I52"/>
    </row>
    <row r="53" spans="1:9" ht="12.75">
      <c r="A53"/>
      <c r="B53"/>
      <c r="C53"/>
      <c r="D53"/>
      <c r="E53"/>
      <c r="F53"/>
      <c r="G53"/>
      <c r="H53"/>
      <c r="I53"/>
    </row>
    <row r="54" spans="1:9" ht="12.75">
      <c r="A54"/>
      <c r="B54"/>
      <c r="C54"/>
      <c r="D54"/>
      <c r="E54"/>
      <c r="F54"/>
      <c r="G54"/>
      <c r="H54"/>
      <c r="I54"/>
    </row>
    <row r="55" spans="1:9" ht="12.75">
      <c r="A55"/>
      <c r="B55"/>
      <c r="C55"/>
      <c r="D55"/>
      <c r="E55"/>
      <c r="F55"/>
      <c r="G55"/>
      <c r="H55"/>
      <c r="I55"/>
    </row>
    <row r="56" spans="1:9" ht="12.75">
      <c r="A56"/>
      <c r="B56"/>
      <c r="C56"/>
      <c r="D56"/>
      <c r="E56"/>
      <c r="F56"/>
      <c r="G56"/>
      <c r="H56"/>
      <c r="I56"/>
    </row>
    <row r="57" spans="1:9" ht="12.75">
      <c r="A57"/>
      <c r="B57"/>
      <c r="C57"/>
      <c r="D57"/>
      <c r="E57"/>
      <c r="F57"/>
      <c r="G57"/>
      <c r="H57"/>
      <c r="I57"/>
    </row>
    <row r="58" spans="1:9" ht="12.75">
      <c r="A58"/>
      <c r="B58"/>
      <c r="C58"/>
      <c r="D58"/>
      <c r="E58"/>
      <c r="F58"/>
      <c r="G58"/>
      <c r="H58"/>
      <c r="I58"/>
    </row>
    <row r="59" spans="1:9" ht="12.75">
      <c r="A59"/>
      <c r="B59"/>
      <c r="C59"/>
      <c r="D59"/>
      <c r="E59"/>
      <c r="F59"/>
      <c r="G59"/>
      <c r="H59"/>
      <c r="I59"/>
    </row>
    <row r="60" spans="1:9" ht="12.75">
      <c r="A60"/>
      <c r="B60"/>
      <c r="C60"/>
      <c r="D60"/>
      <c r="E60"/>
      <c r="F60"/>
      <c r="G60"/>
      <c r="H60"/>
      <c r="I60"/>
    </row>
    <row r="61" spans="1:9" ht="12.75">
      <c r="A61"/>
      <c r="B61"/>
      <c r="C61"/>
      <c r="D61"/>
      <c r="E61"/>
      <c r="F61"/>
      <c r="G61"/>
      <c r="H61"/>
      <c r="I61"/>
    </row>
    <row r="62" spans="1:9" ht="12.75">
      <c r="A62"/>
      <c r="B62"/>
      <c r="C62"/>
      <c r="D62"/>
      <c r="E62"/>
      <c r="F62"/>
      <c r="G62"/>
      <c r="H62"/>
      <c r="I62"/>
    </row>
    <row r="63" spans="1:9" ht="12.75">
      <c r="A63"/>
      <c r="B63"/>
      <c r="C63"/>
      <c r="D63"/>
      <c r="E63"/>
      <c r="F63"/>
      <c r="G63"/>
      <c r="H63"/>
      <c r="I63"/>
    </row>
    <row r="64" spans="1:9" ht="12.75">
      <c r="A64"/>
      <c r="B64"/>
      <c r="C64"/>
      <c r="D64"/>
      <c r="E64"/>
      <c r="F64"/>
      <c r="G64"/>
      <c r="H64"/>
      <c r="I64"/>
    </row>
    <row r="65" spans="1:9" ht="12.75">
      <c r="A65"/>
      <c r="B65"/>
      <c r="C65"/>
      <c r="D65"/>
      <c r="E65"/>
      <c r="F65"/>
      <c r="G65"/>
      <c r="H65"/>
      <c r="I65"/>
    </row>
    <row r="66" spans="1:9" ht="12.75">
      <c r="A66"/>
      <c r="B66"/>
      <c r="C66"/>
      <c r="D66"/>
      <c r="E66"/>
      <c r="F66"/>
      <c r="G66"/>
      <c r="H66"/>
      <c r="I66"/>
    </row>
    <row r="67" spans="1:9" ht="12.75">
      <c r="A67"/>
      <c r="B67"/>
      <c r="C67"/>
      <c r="D67"/>
      <c r="E67"/>
      <c r="F67"/>
      <c r="G67"/>
      <c r="H67"/>
      <c r="I67"/>
    </row>
    <row r="68" spans="1:9" ht="12.75">
      <c r="A68"/>
      <c r="B68"/>
      <c r="C68"/>
      <c r="D68"/>
      <c r="E68"/>
      <c r="F68"/>
      <c r="G68"/>
      <c r="H68"/>
      <c r="I68"/>
    </row>
    <row r="69" spans="1:9" ht="12.75">
      <c r="A69"/>
      <c r="B69"/>
      <c r="C69"/>
      <c r="D69"/>
      <c r="E69"/>
      <c r="F69"/>
      <c r="G69"/>
      <c r="H69"/>
      <c r="I69"/>
    </row>
    <row r="70" spans="1:9" ht="12.75">
      <c r="A70"/>
      <c r="B70"/>
      <c r="C70"/>
      <c r="D70"/>
      <c r="E70"/>
      <c r="F70"/>
      <c r="G70"/>
      <c r="H70"/>
      <c r="I70"/>
    </row>
    <row r="71" spans="1:9" ht="12.75">
      <c r="A71"/>
      <c r="B71"/>
      <c r="C71"/>
      <c r="D71"/>
      <c r="E71"/>
      <c r="F71"/>
      <c r="G71"/>
      <c r="H71"/>
      <c r="I71"/>
    </row>
    <row r="72" spans="1:9" ht="12.75">
      <c r="A72"/>
      <c r="B72"/>
      <c r="C72"/>
      <c r="D72"/>
      <c r="E72"/>
      <c r="F72"/>
      <c r="G72"/>
      <c r="H72"/>
      <c r="I72"/>
    </row>
    <row r="73" spans="1:9" ht="12.75">
      <c r="A73"/>
      <c r="B73"/>
      <c r="C73"/>
      <c r="D73"/>
      <c r="E73"/>
      <c r="F73"/>
      <c r="G73"/>
      <c r="H73"/>
      <c r="I73"/>
    </row>
    <row r="74" spans="1:9" ht="12.75">
      <c r="A74"/>
      <c r="B74"/>
      <c r="C74"/>
      <c r="D74"/>
      <c r="E74"/>
      <c r="F74"/>
      <c r="G74"/>
      <c r="H74"/>
      <c r="I74"/>
    </row>
    <row r="75" spans="1:9" ht="12.75">
      <c r="A75"/>
      <c r="B75"/>
      <c r="C75"/>
      <c r="D75"/>
      <c r="E75"/>
      <c r="F75"/>
      <c r="G75"/>
      <c r="H75"/>
      <c r="I75"/>
    </row>
    <row r="76" spans="1:9" ht="12.75">
      <c r="A76"/>
      <c r="B76"/>
      <c r="C76"/>
      <c r="D76"/>
      <c r="E76"/>
      <c r="F76"/>
      <c r="G76"/>
      <c r="H76"/>
      <c r="I76"/>
    </row>
    <row r="77" spans="1:9" ht="12.75">
      <c r="A77"/>
      <c r="B77"/>
      <c r="C77"/>
      <c r="D77"/>
      <c r="E77"/>
      <c r="F77"/>
      <c r="G77"/>
      <c r="H77"/>
      <c r="I77"/>
    </row>
    <row r="78" spans="1:9" ht="12.75">
      <c r="A78"/>
      <c r="B78"/>
      <c r="C78"/>
      <c r="D78"/>
      <c r="E78"/>
      <c r="F78"/>
      <c r="G78"/>
      <c r="H78"/>
      <c r="I78"/>
    </row>
    <row r="79" spans="1:9" ht="12.75">
      <c r="A79"/>
      <c r="B79"/>
      <c r="C79"/>
      <c r="D79"/>
      <c r="E79"/>
      <c r="F79"/>
      <c r="G79"/>
      <c r="H79"/>
      <c r="I79"/>
    </row>
    <row r="80" spans="1:9" ht="12.75">
      <c r="A80"/>
      <c r="B80"/>
      <c r="C80"/>
      <c r="D80"/>
      <c r="E80"/>
      <c r="F80"/>
      <c r="G80"/>
      <c r="H80"/>
      <c r="I80"/>
    </row>
    <row r="81" spans="1:9" ht="12.75">
      <c r="A81"/>
      <c r="B81"/>
      <c r="C81"/>
      <c r="D81"/>
      <c r="E81"/>
      <c r="F81"/>
      <c r="G81"/>
      <c r="H81"/>
      <c r="I81"/>
    </row>
    <row r="82" spans="1:9" ht="12.75">
      <c r="A82"/>
      <c r="B82"/>
      <c r="C82"/>
      <c r="D82"/>
      <c r="E82"/>
      <c r="F82"/>
      <c r="G82"/>
      <c r="H82"/>
      <c r="I82"/>
    </row>
    <row r="83" spans="1:9" ht="12.75">
      <c r="A83"/>
      <c r="B83"/>
      <c r="C83"/>
      <c r="D83"/>
      <c r="E83"/>
      <c r="F83"/>
      <c r="G83"/>
      <c r="H83"/>
      <c r="I83"/>
    </row>
    <row r="84" spans="1:9" ht="12.75">
      <c r="A84"/>
      <c r="B84"/>
      <c r="C84"/>
      <c r="D84"/>
      <c r="E84"/>
      <c r="F84"/>
      <c r="G84"/>
      <c r="H84"/>
      <c r="I84"/>
    </row>
    <row r="85" spans="1:9" ht="12.75">
      <c r="A85"/>
      <c r="B85"/>
      <c r="C85"/>
      <c r="D85"/>
      <c r="E85"/>
      <c r="F85"/>
      <c r="G85"/>
      <c r="H85"/>
      <c r="I85"/>
    </row>
    <row r="86" spans="1:9" ht="12.75">
      <c r="A86"/>
      <c r="B86"/>
      <c r="C86"/>
      <c r="D86"/>
      <c r="E86"/>
      <c r="F86"/>
      <c r="G86"/>
      <c r="H86"/>
      <c r="I86"/>
    </row>
    <row r="87" spans="1:9" ht="12.75">
      <c r="A87"/>
      <c r="B87"/>
      <c r="C87"/>
      <c r="D87"/>
      <c r="E87"/>
      <c r="F87"/>
      <c r="G87"/>
      <c r="H87"/>
      <c r="I87"/>
    </row>
    <row r="88" spans="1:9" ht="12.75">
      <c r="A88"/>
      <c r="B88"/>
      <c r="C88"/>
      <c r="D88"/>
      <c r="E88"/>
      <c r="F88"/>
      <c r="G88"/>
      <c r="H88"/>
      <c r="I88"/>
    </row>
    <row r="89" spans="1:9" ht="12.75">
      <c r="A89"/>
      <c r="B89"/>
      <c r="C89"/>
      <c r="D89"/>
      <c r="E89"/>
      <c r="F89"/>
      <c r="G89"/>
      <c r="H89"/>
      <c r="I89"/>
    </row>
    <row r="90" spans="1:9" ht="12.75">
      <c r="A90"/>
      <c r="B90"/>
      <c r="C90"/>
      <c r="D90"/>
      <c r="E90"/>
      <c r="F90"/>
      <c r="G90"/>
      <c r="H90"/>
      <c r="I90"/>
    </row>
    <row r="91" spans="1:9" ht="12.75">
      <c r="A91"/>
      <c r="B91"/>
      <c r="C91"/>
      <c r="D91"/>
      <c r="E91"/>
      <c r="F91"/>
      <c r="G91"/>
      <c r="H91"/>
      <c r="I91"/>
    </row>
    <row r="92" spans="1:9" ht="12.75">
      <c r="A92"/>
      <c r="B92"/>
      <c r="C92"/>
      <c r="D92"/>
      <c r="E92"/>
      <c r="F92"/>
      <c r="G92"/>
      <c r="H92"/>
      <c r="I92"/>
    </row>
    <row r="93" spans="1:9" ht="12.75">
      <c r="A93"/>
      <c r="B93"/>
      <c r="C93"/>
      <c r="D93"/>
      <c r="E93"/>
      <c r="F93"/>
      <c r="G93"/>
      <c r="H93"/>
      <c r="I93"/>
    </row>
    <row r="94" spans="1:9" ht="12.75">
      <c r="A94"/>
      <c r="B94"/>
      <c r="C94"/>
      <c r="D94"/>
      <c r="E94"/>
      <c r="F94"/>
      <c r="G94"/>
      <c r="H94"/>
      <c r="I94"/>
    </row>
    <row r="95" spans="1:9" ht="12.75">
      <c r="A95"/>
      <c r="B95"/>
      <c r="C95"/>
      <c r="D95"/>
      <c r="E95"/>
      <c r="F95"/>
      <c r="G95"/>
      <c r="H95"/>
      <c r="I95"/>
    </row>
    <row r="96" spans="1:9" ht="12.75">
      <c r="A96"/>
      <c r="B96"/>
      <c r="C96"/>
      <c r="D96"/>
      <c r="E96"/>
      <c r="F96"/>
      <c r="G96"/>
      <c r="H96"/>
      <c r="I96"/>
    </row>
    <row r="97" spans="1:9" ht="12.75">
      <c r="A97"/>
      <c r="B97"/>
      <c r="C97"/>
      <c r="D97"/>
      <c r="E97"/>
      <c r="F97"/>
      <c r="G97"/>
      <c r="H97"/>
      <c r="I97"/>
    </row>
    <row r="98" spans="1:9" ht="12.75">
      <c r="A98"/>
      <c r="B98"/>
      <c r="C98"/>
      <c r="D98"/>
      <c r="E98"/>
      <c r="F98"/>
      <c r="G98"/>
      <c r="H98"/>
      <c r="I98"/>
    </row>
    <row r="99" spans="1:9" ht="12.75">
      <c r="A99"/>
      <c r="B99"/>
      <c r="C99"/>
      <c r="D99"/>
      <c r="E99"/>
      <c r="F99"/>
      <c r="G99"/>
      <c r="H99"/>
      <c r="I99"/>
    </row>
    <row r="100" spans="1:9" ht="12.75">
      <c r="A100"/>
      <c r="B100"/>
      <c r="C100"/>
      <c r="D100"/>
      <c r="E100"/>
      <c r="F100"/>
      <c r="G100"/>
      <c r="H100"/>
      <c r="I100"/>
    </row>
    <row r="101" spans="1:9" ht="12.75">
      <c r="A101"/>
      <c r="B101"/>
      <c r="C101"/>
      <c r="D101"/>
      <c r="E101"/>
      <c r="F101"/>
      <c r="G101"/>
      <c r="H101"/>
      <c r="I101"/>
    </row>
    <row r="102" spans="1:9" ht="12.75">
      <c r="A102"/>
      <c r="B102"/>
      <c r="C102"/>
      <c r="D102"/>
      <c r="E102"/>
      <c r="F102"/>
      <c r="G102"/>
      <c r="H102"/>
      <c r="I102"/>
    </row>
    <row r="103" spans="1:9" ht="12.75">
      <c r="A103"/>
      <c r="B103"/>
      <c r="C103"/>
      <c r="D103"/>
      <c r="E103"/>
      <c r="F103"/>
      <c r="G103"/>
      <c r="H103"/>
      <c r="I103"/>
    </row>
    <row r="104" spans="1:9" ht="12.75">
      <c r="A104"/>
      <c r="B104"/>
      <c r="C104"/>
      <c r="D104"/>
      <c r="E104"/>
      <c r="F104"/>
      <c r="G104"/>
      <c r="H104"/>
      <c r="I104"/>
    </row>
    <row r="105" spans="1:9" ht="12.75">
      <c r="A105"/>
      <c r="B105"/>
      <c r="C105"/>
      <c r="D105"/>
      <c r="E105"/>
      <c r="F105"/>
      <c r="G105"/>
      <c r="H105"/>
      <c r="I105"/>
    </row>
    <row r="106" spans="1:9" ht="12.75">
      <c r="A106"/>
      <c r="B106"/>
      <c r="C106"/>
      <c r="D106"/>
      <c r="E106"/>
      <c r="F106"/>
      <c r="G106"/>
      <c r="H106"/>
      <c r="I106"/>
    </row>
    <row r="107" spans="1:9" ht="12.75">
      <c r="A107"/>
      <c r="B107"/>
      <c r="C107"/>
      <c r="D107"/>
      <c r="E107"/>
      <c r="F107"/>
      <c r="G107"/>
      <c r="H107"/>
      <c r="I107"/>
    </row>
    <row r="108" spans="1:9" ht="12.75">
      <c r="A108"/>
      <c r="B108"/>
      <c r="C108"/>
      <c r="D108"/>
      <c r="E108"/>
      <c r="F108"/>
      <c r="G108"/>
      <c r="H108"/>
      <c r="I108"/>
    </row>
    <row r="109" spans="1:9" ht="12.75">
      <c r="A109"/>
      <c r="B109"/>
      <c r="C109"/>
      <c r="D109"/>
      <c r="E109"/>
      <c r="F109"/>
      <c r="G109"/>
      <c r="H109"/>
      <c r="I109"/>
    </row>
    <row r="110" spans="1:9" ht="12.75">
      <c r="A110"/>
      <c r="B110"/>
      <c r="C110"/>
      <c r="D110"/>
      <c r="E110"/>
      <c r="F110"/>
      <c r="G110"/>
      <c r="H110"/>
      <c r="I110"/>
    </row>
    <row r="111" spans="1:9" ht="12.75">
      <c r="A111"/>
      <c r="B111"/>
      <c r="C111"/>
      <c r="D111"/>
      <c r="E111"/>
      <c r="F111"/>
      <c r="G111"/>
      <c r="H111"/>
      <c r="I111"/>
    </row>
    <row r="112" spans="1:9" ht="12.75">
      <c r="A112"/>
      <c r="B112"/>
      <c r="C112"/>
      <c r="D112"/>
      <c r="E112"/>
      <c r="F112"/>
      <c r="G112"/>
      <c r="H112"/>
      <c r="I112"/>
    </row>
    <row r="113" spans="1:9" ht="12.75">
      <c r="A113"/>
      <c r="B113"/>
      <c r="C113"/>
      <c r="D113"/>
      <c r="E113"/>
      <c r="F113"/>
      <c r="G113"/>
      <c r="H113"/>
      <c r="I113"/>
    </row>
    <row r="114" spans="1:9" ht="12.75">
      <c r="A114"/>
      <c r="B114"/>
      <c r="C114"/>
      <c r="D114"/>
      <c r="E114"/>
      <c r="F114"/>
      <c r="G114"/>
      <c r="H114"/>
      <c r="I114"/>
    </row>
    <row r="115" spans="1:9" ht="12.75">
      <c r="A115"/>
      <c r="B115"/>
      <c r="C115"/>
      <c r="D115"/>
      <c r="E115"/>
      <c r="F115"/>
      <c r="G115"/>
      <c r="H115"/>
      <c r="I115"/>
    </row>
    <row r="116" spans="1:9" ht="12.75">
      <c r="A116"/>
      <c r="B116"/>
      <c r="C116"/>
      <c r="D116"/>
      <c r="E116"/>
      <c r="F116"/>
      <c r="G116"/>
      <c r="H116"/>
      <c r="I116"/>
    </row>
    <row r="117" spans="1:9" ht="12.75">
      <c r="A117"/>
      <c r="B117"/>
      <c r="C117"/>
      <c r="D117"/>
      <c r="E117"/>
      <c r="F117"/>
      <c r="G117"/>
      <c r="H117"/>
      <c r="I117"/>
    </row>
    <row r="118" spans="1:9" ht="12.75">
      <c r="A118"/>
      <c r="B118"/>
      <c r="C118"/>
      <c r="D118"/>
      <c r="E118"/>
      <c r="F118"/>
      <c r="G118"/>
      <c r="H118"/>
      <c r="I118"/>
    </row>
    <row r="119" spans="1:9" ht="12.75">
      <c r="A119"/>
      <c r="B119"/>
      <c r="C119"/>
      <c r="D119"/>
      <c r="E119"/>
      <c r="F119"/>
      <c r="G119"/>
      <c r="H119"/>
      <c r="I119"/>
    </row>
    <row r="120" spans="1:9" ht="12.75">
      <c r="A120"/>
      <c r="B120"/>
      <c r="C120"/>
      <c r="D120"/>
      <c r="E120"/>
      <c r="F120"/>
      <c r="G120"/>
      <c r="H120"/>
      <c r="I120"/>
    </row>
    <row r="121" spans="1:9" ht="12.75">
      <c r="A121"/>
      <c r="B121"/>
      <c r="C121"/>
      <c r="D121"/>
      <c r="E121"/>
      <c r="F121"/>
      <c r="G121"/>
      <c r="H121"/>
      <c r="I121"/>
    </row>
    <row r="122" spans="1:9" ht="12.75">
      <c r="A122"/>
      <c r="B122"/>
      <c r="C122"/>
      <c r="D122"/>
      <c r="E122"/>
      <c r="F122"/>
      <c r="G122"/>
      <c r="H122"/>
      <c r="I122"/>
    </row>
    <row r="123" spans="1:9" ht="12.75">
      <c r="A123"/>
      <c r="B123"/>
      <c r="C123"/>
      <c r="D123"/>
      <c r="E123"/>
      <c r="F123"/>
      <c r="G123"/>
      <c r="H123"/>
      <c r="I123"/>
    </row>
    <row r="124" spans="1:9" ht="12.75">
      <c r="A124"/>
      <c r="B124"/>
      <c r="C124"/>
      <c r="D124"/>
      <c r="E124"/>
      <c r="F124"/>
      <c r="G124"/>
      <c r="H124"/>
      <c r="I124"/>
    </row>
    <row r="125" spans="1:9" ht="12.75">
      <c r="A125"/>
      <c r="B125"/>
      <c r="C125"/>
      <c r="D125"/>
      <c r="E125"/>
      <c r="F125"/>
      <c r="G125"/>
      <c r="H125"/>
      <c r="I125"/>
    </row>
    <row r="126" spans="1:9" ht="12.75">
      <c r="A126"/>
      <c r="B126"/>
      <c r="C126"/>
      <c r="D126"/>
      <c r="E126"/>
      <c r="F126"/>
      <c r="G126"/>
      <c r="H126"/>
      <c r="I126"/>
    </row>
    <row r="127" spans="1:9" ht="12.75">
      <c r="A127"/>
      <c r="B127"/>
      <c r="C127"/>
      <c r="D127"/>
      <c r="E127"/>
      <c r="F127"/>
      <c r="G127"/>
      <c r="H127"/>
      <c r="I127"/>
    </row>
    <row r="128" spans="1:9" ht="12.75">
      <c r="A128"/>
      <c r="B128"/>
      <c r="C128"/>
      <c r="D128"/>
      <c r="E128"/>
      <c r="F128"/>
      <c r="G128"/>
      <c r="H128"/>
      <c r="I128"/>
    </row>
    <row r="129" spans="1:9" ht="12.75">
      <c r="A129"/>
      <c r="B129"/>
      <c r="C129"/>
      <c r="D129"/>
      <c r="E129"/>
      <c r="F129"/>
      <c r="G129"/>
      <c r="H129"/>
      <c r="I129"/>
    </row>
    <row r="130" spans="1:9" ht="12.75">
      <c r="A130"/>
      <c r="B130"/>
      <c r="C130"/>
      <c r="D130"/>
      <c r="E130"/>
      <c r="F130"/>
      <c r="G130"/>
      <c r="H130"/>
      <c r="I130"/>
    </row>
    <row r="131" spans="1:9" ht="12.75">
      <c r="A131"/>
      <c r="B131"/>
      <c r="C131"/>
      <c r="D131"/>
      <c r="E131"/>
      <c r="F131"/>
      <c r="G131"/>
      <c r="H131"/>
      <c r="I131"/>
    </row>
    <row r="132" spans="1:9" ht="12.75">
      <c r="A132"/>
      <c r="B132"/>
      <c r="C132"/>
      <c r="D132"/>
      <c r="E132"/>
      <c r="F132"/>
      <c r="G132"/>
      <c r="H132"/>
      <c r="I132"/>
    </row>
    <row r="133" spans="1:9" ht="12.75">
      <c r="A133"/>
      <c r="B133"/>
      <c r="C133"/>
      <c r="D133"/>
      <c r="E133"/>
      <c r="F133"/>
      <c r="G133"/>
      <c r="H133"/>
      <c r="I133"/>
    </row>
    <row r="134" spans="1:9" ht="12.75">
      <c r="A134"/>
      <c r="B134"/>
      <c r="C134"/>
      <c r="D134"/>
      <c r="E134"/>
      <c r="F134"/>
      <c r="G134"/>
      <c r="H134"/>
      <c r="I134"/>
    </row>
    <row r="135" spans="1:9" ht="12.75">
      <c r="A135"/>
      <c r="B135"/>
      <c r="C135"/>
      <c r="D135"/>
      <c r="E135"/>
      <c r="F135"/>
      <c r="G135"/>
      <c r="H135"/>
      <c r="I135"/>
    </row>
    <row r="136" spans="1:9" ht="12.75">
      <c r="A136"/>
      <c r="B136"/>
      <c r="C136"/>
      <c r="D136"/>
      <c r="E136"/>
      <c r="F136"/>
      <c r="G136"/>
      <c r="H136"/>
      <c r="I136"/>
    </row>
    <row r="137" spans="1:9" ht="12.75">
      <c r="A137"/>
      <c r="B137"/>
      <c r="C137"/>
      <c r="D137"/>
      <c r="E137"/>
      <c r="F137"/>
      <c r="G137"/>
      <c r="H137"/>
      <c r="I137"/>
    </row>
    <row r="138" spans="1:9" ht="12.75">
      <c r="A138"/>
      <c r="B138"/>
      <c r="C138"/>
      <c r="D138"/>
      <c r="E138"/>
      <c r="F138"/>
      <c r="G138"/>
      <c r="H138"/>
      <c r="I138"/>
    </row>
    <row r="139" spans="1:9" ht="12.75">
      <c r="A139"/>
      <c r="B139"/>
      <c r="C139"/>
      <c r="D139"/>
      <c r="E139"/>
      <c r="F139"/>
      <c r="G139"/>
      <c r="H139"/>
      <c r="I139"/>
    </row>
    <row r="140" spans="1:9" ht="12.75">
      <c r="A140"/>
      <c r="B140"/>
      <c r="C140"/>
      <c r="D140"/>
      <c r="E140"/>
      <c r="F140"/>
      <c r="G140"/>
      <c r="H140"/>
      <c r="I140"/>
    </row>
    <row r="141" spans="1:9" ht="12.75">
      <c r="A141"/>
      <c r="B141"/>
      <c r="C141"/>
      <c r="D141"/>
      <c r="E141"/>
      <c r="F141"/>
      <c r="G141"/>
      <c r="H141"/>
      <c r="I141"/>
    </row>
    <row r="142" spans="1:9" ht="12.75">
      <c r="A142"/>
      <c r="B142"/>
      <c r="C142"/>
      <c r="D142"/>
      <c r="E142"/>
      <c r="F142"/>
      <c r="G142"/>
      <c r="H142"/>
      <c r="I142"/>
    </row>
    <row r="143" spans="1:9" ht="12.75">
      <c r="A143"/>
      <c r="B143"/>
      <c r="C143"/>
      <c r="D143"/>
      <c r="E143"/>
      <c r="F143"/>
      <c r="G143"/>
      <c r="H143"/>
      <c r="I143"/>
    </row>
    <row r="144" spans="1:9" ht="12.75">
      <c r="A144"/>
      <c r="B144"/>
      <c r="C144"/>
      <c r="D144"/>
      <c r="E144"/>
      <c r="F144"/>
      <c r="G144"/>
      <c r="H144"/>
      <c r="I144"/>
    </row>
    <row r="145" spans="1:9" ht="12.75">
      <c r="A145"/>
      <c r="B145"/>
      <c r="C145"/>
      <c r="D145"/>
      <c r="E145"/>
      <c r="F145"/>
      <c r="G145"/>
      <c r="H145"/>
      <c r="I145"/>
    </row>
    <row r="146" spans="1:9" ht="12.75">
      <c r="A146"/>
      <c r="B146"/>
      <c r="C146"/>
      <c r="D146"/>
      <c r="E146"/>
      <c r="F146"/>
      <c r="G146"/>
      <c r="H146"/>
      <c r="I146"/>
    </row>
    <row r="147" spans="1:9" ht="12.75">
      <c r="A147"/>
      <c r="B147"/>
      <c r="C147"/>
      <c r="D147"/>
      <c r="E147"/>
      <c r="F147"/>
      <c r="G147"/>
      <c r="H147"/>
      <c r="I147"/>
    </row>
    <row r="148" spans="1:9" ht="12.75">
      <c r="A148"/>
      <c r="B148"/>
      <c r="C148"/>
      <c r="D148"/>
      <c r="E148"/>
      <c r="F148"/>
      <c r="G148"/>
      <c r="H148"/>
      <c r="I148"/>
    </row>
    <row r="149" spans="1:9" ht="12.75">
      <c r="A149"/>
      <c r="B149"/>
      <c r="C149"/>
      <c r="D149"/>
      <c r="E149"/>
      <c r="F149"/>
      <c r="G149"/>
      <c r="H149"/>
      <c r="I149"/>
    </row>
    <row r="150" spans="1:9" ht="12.75">
      <c r="A150"/>
      <c r="B150"/>
      <c r="C150"/>
      <c r="D150"/>
      <c r="E150"/>
      <c r="F150"/>
      <c r="G150"/>
      <c r="H150"/>
      <c r="I150"/>
    </row>
    <row r="151" spans="1:9" ht="12.75">
      <c r="A151"/>
      <c r="B151"/>
      <c r="C151"/>
      <c r="D151"/>
      <c r="E151"/>
      <c r="F151"/>
      <c r="G151"/>
      <c r="H151"/>
      <c r="I151"/>
    </row>
    <row r="152" spans="1:9" ht="12.75">
      <c r="A152"/>
      <c r="B152"/>
      <c r="C152"/>
      <c r="D152"/>
      <c r="E152"/>
      <c r="F152"/>
      <c r="G152"/>
      <c r="H152"/>
      <c r="I152"/>
    </row>
    <row r="153" spans="1:9" ht="12.75">
      <c r="A153"/>
      <c r="B153"/>
      <c r="C153"/>
      <c r="D153"/>
      <c r="E153"/>
      <c r="F153"/>
      <c r="G153"/>
      <c r="H153"/>
      <c r="I153"/>
    </row>
    <row r="154" spans="1:9" ht="12.75">
      <c r="A154"/>
      <c r="B154"/>
      <c r="C154"/>
      <c r="D154"/>
      <c r="E154"/>
      <c r="F154"/>
      <c r="G154"/>
      <c r="H154"/>
      <c r="I154"/>
    </row>
    <row r="155" spans="1:9" ht="12.75">
      <c r="A155"/>
      <c r="B155"/>
      <c r="C155"/>
      <c r="D155"/>
      <c r="E155"/>
      <c r="F155"/>
      <c r="G155"/>
      <c r="H155"/>
      <c r="I155"/>
    </row>
    <row r="156" spans="1:9" ht="12.75">
      <c r="A156"/>
      <c r="B156"/>
      <c r="C156"/>
      <c r="D156"/>
      <c r="E156"/>
      <c r="F156"/>
      <c r="G156"/>
      <c r="H156"/>
      <c r="I156"/>
    </row>
    <row r="157" spans="1:9" ht="12.75">
      <c r="A157"/>
      <c r="B157"/>
      <c r="C157"/>
      <c r="D157"/>
      <c r="E157"/>
      <c r="F157"/>
      <c r="G157"/>
      <c r="H157"/>
      <c r="I157"/>
    </row>
    <row r="158" spans="1:9" ht="12.75">
      <c r="A158"/>
      <c r="B158"/>
      <c r="C158"/>
      <c r="D158"/>
      <c r="E158"/>
      <c r="F158"/>
      <c r="G158"/>
      <c r="H158"/>
      <c r="I158"/>
    </row>
    <row r="159" spans="1:9" ht="12.75">
      <c r="A159"/>
      <c r="B159"/>
      <c r="C159"/>
      <c r="D159"/>
      <c r="E159"/>
      <c r="F159"/>
      <c r="G159"/>
      <c r="H159"/>
      <c r="I159"/>
    </row>
    <row r="160" spans="1:9" ht="12.75">
      <c r="A160"/>
      <c r="B160"/>
      <c r="C160"/>
      <c r="D160"/>
      <c r="E160"/>
      <c r="F160"/>
      <c r="G160"/>
      <c r="H160"/>
      <c r="I160"/>
    </row>
    <row r="161" spans="1:9" ht="12.75">
      <c r="A161"/>
      <c r="B161"/>
      <c r="C161"/>
      <c r="D161"/>
      <c r="E161"/>
      <c r="F161"/>
      <c r="G161"/>
      <c r="H161"/>
      <c r="I161"/>
    </row>
    <row r="162" spans="1:9" ht="12.75">
      <c r="A162"/>
      <c r="B162"/>
      <c r="C162"/>
      <c r="D162"/>
      <c r="E162"/>
      <c r="F162"/>
      <c r="G162"/>
      <c r="H162"/>
      <c r="I162"/>
    </row>
    <row r="163" spans="1:9" ht="12.75">
      <c r="A163"/>
      <c r="B163"/>
      <c r="C163"/>
      <c r="D163"/>
      <c r="E163"/>
      <c r="F163"/>
      <c r="G163"/>
      <c r="H163"/>
      <c r="I163"/>
    </row>
    <row r="164" spans="1:9" ht="12.75">
      <c r="A164"/>
      <c r="B164"/>
      <c r="C164"/>
      <c r="D164"/>
      <c r="E164"/>
      <c r="F164"/>
      <c r="G164"/>
      <c r="H164"/>
      <c r="I164"/>
    </row>
    <row r="165" spans="1:9" ht="12.75">
      <c r="A165"/>
      <c r="B165"/>
      <c r="C165"/>
      <c r="D165"/>
      <c r="E165"/>
      <c r="F165"/>
      <c r="G165"/>
      <c r="H165"/>
      <c r="I165"/>
    </row>
    <row r="166" spans="1:9" ht="12.75">
      <c r="A166"/>
      <c r="B166"/>
      <c r="C166"/>
      <c r="D166"/>
      <c r="E166"/>
      <c r="F166"/>
      <c r="G166"/>
      <c r="H166"/>
      <c r="I166"/>
    </row>
    <row r="167" spans="1:9" ht="12.75">
      <c r="A167"/>
      <c r="B167"/>
      <c r="C167"/>
      <c r="D167"/>
      <c r="E167"/>
      <c r="F167"/>
      <c r="G167"/>
      <c r="H167"/>
      <c r="I167"/>
    </row>
    <row r="168" spans="1:9" ht="12.75">
      <c r="A168"/>
      <c r="B168"/>
      <c r="C168"/>
      <c r="D168"/>
      <c r="E168"/>
      <c r="F168"/>
      <c r="G168"/>
      <c r="H168"/>
      <c r="I168"/>
    </row>
    <row r="169" spans="1:9" ht="12.75">
      <c r="A169"/>
      <c r="B169"/>
      <c r="C169"/>
      <c r="D169"/>
      <c r="E169"/>
      <c r="F169"/>
      <c r="G169"/>
      <c r="H169"/>
      <c r="I169"/>
    </row>
    <row r="170" spans="1:9" ht="12.75">
      <c r="A170"/>
      <c r="B170"/>
      <c r="C170"/>
      <c r="D170"/>
      <c r="E170"/>
      <c r="F170"/>
      <c r="G170"/>
      <c r="H170"/>
      <c r="I170"/>
    </row>
    <row r="171" spans="1:9" ht="12.75">
      <c r="A171"/>
      <c r="B171"/>
      <c r="C171"/>
      <c r="D171"/>
      <c r="E171"/>
      <c r="F171"/>
      <c r="G171"/>
      <c r="H171"/>
      <c r="I171"/>
    </row>
    <row r="172" spans="1:9" ht="12.75">
      <c r="A172"/>
      <c r="B172"/>
      <c r="C172"/>
      <c r="D172"/>
      <c r="E172"/>
      <c r="F172"/>
      <c r="G172"/>
      <c r="H172"/>
      <c r="I172"/>
    </row>
    <row r="173" spans="1:9" ht="12.75">
      <c r="A173"/>
      <c r="B173"/>
      <c r="C173"/>
      <c r="D173"/>
      <c r="E173"/>
      <c r="F173"/>
      <c r="G173"/>
      <c r="H173"/>
      <c r="I173"/>
    </row>
    <row r="174" spans="1:9" ht="12.75">
      <c r="A174"/>
      <c r="B174"/>
      <c r="C174"/>
      <c r="D174"/>
      <c r="E174"/>
      <c r="F174"/>
      <c r="G174"/>
      <c r="H174"/>
      <c r="I174"/>
    </row>
    <row r="175" spans="1:9" ht="12.75">
      <c r="A175"/>
      <c r="B175"/>
      <c r="C175"/>
      <c r="D175"/>
      <c r="E175"/>
      <c r="F175"/>
      <c r="G175"/>
      <c r="H175"/>
      <c r="I175"/>
    </row>
    <row r="176" spans="1:9" ht="12.75">
      <c r="A176"/>
      <c r="B176"/>
      <c r="C176"/>
      <c r="D176"/>
      <c r="E176"/>
      <c r="F176"/>
      <c r="G176"/>
      <c r="H176"/>
      <c r="I176"/>
    </row>
    <row r="177" spans="1:9" ht="12.75">
      <c r="A177"/>
      <c r="B177"/>
      <c r="C177"/>
      <c r="D177"/>
      <c r="E177"/>
      <c r="F177"/>
      <c r="G177"/>
      <c r="H177"/>
      <c r="I177"/>
    </row>
    <row r="178" spans="1:9" ht="12.75">
      <c r="A178"/>
      <c r="B178"/>
      <c r="C178"/>
      <c r="D178"/>
      <c r="E178"/>
      <c r="F178"/>
      <c r="G178"/>
      <c r="H178"/>
      <c r="I178"/>
    </row>
    <row r="179" spans="1:9" ht="12.75">
      <c r="A179"/>
      <c r="B179"/>
      <c r="C179"/>
      <c r="D179"/>
      <c r="E179"/>
      <c r="F179"/>
      <c r="G179"/>
      <c r="H179"/>
      <c r="I179"/>
    </row>
    <row r="180" spans="1:9" ht="12.75">
      <c r="A180"/>
      <c r="B180"/>
      <c r="C180"/>
      <c r="D180"/>
      <c r="E180"/>
      <c r="F180"/>
      <c r="G180"/>
      <c r="H180"/>
      <c r="I180"/>
    </row>
    <row r="181" spans="1:9" ht="12.75">
      <c r="A181"/>
      <c r="B181"/>
      <c r="C181"/>
      <c r="D181"/>
      <c r="E181"/>
      <c r="F181"/>
      <c r="G181"/>
      <c r="H181"/>
      <c r="I181"/>
    </row>
    <row r="182" spans="1:9" ht="12.75">
      <c r="A182"/>
      <c r="B182"/>
      <c r="C182"/>
      <c r="D182"/>
      <c r="E182"/>
      <c r="F182"/>
      <c r="G182"/>
      <c r="H182"/>
      <c r="I182"/>
    </row>
    <row r="183" spans="1:9" ht="12.75">
      <c r="A183"/>
      <c r="B183"/>
      <c r="C183"/>
      <c r="D183"/>
      <c r="E183"/>
      <c r="F183"/>
      <c r="G183"/>
      <c r="H183"/>
      <c r="I183"/>
    </row>
    <row r="184" spans="1:9" ht="12.75">
      <c r="A184"/>
      <c r="B184"/>
      <c r="C184"/>
      <c r="D184"/>
      <c r="E184"/>
      <c r="F184"/>
      <c r="G184"/>
      <c r="H184"/>
      <c r="I184"/>
    </row>
    <row r="185" spans="1:9" ht="12.75">
      <c r="A185"/>
      <c r="B185"/>
      <c r="C185"/>
      <c r="D185"/>
      <c r="E185"/>
      <c r="F185"/>
      <c r="G185"/>
      <c r="H185"/>
      <c r="I185"/>
    </row>
    <row r="186" spans="1:9" ht="12.75">
      <c r="A186"/>
      <c r="B186"/>
      <c r="C186"/>
      <c r="D186"/>
      <c r="E186"/>
      <c r="F186"/>
      <c r="G186"/>
      <c r="H186"/>
      <c r="I186"/>
    </row>
    <row r="187" spans="1:9" ht="12.75">
      <c r="A187"/>
      <c r="B187"/>
      <c r="C187"/>
      <c r="D187"/>
      <c r="E187"/>
      <c r="F187"/>
      <c r="G187"/>
      <c r="H187"/>
      <c r="I187"/>
    </row>
    <row r="188" spans="1:9" ht="12.75">
      <c r="A188"/>
      <c r="B188"/>
      <c r="C188"/>
      <c r="D188"/>
      <c r="E188"/>
      <c r="F188"/>
      <c r="G188"/>
      <c r="H188"/>
      <c r="I188"/>
    </row>
    <row r="189" spans="1:9" ht="12.75">
      <c r="A189"/>
      <c r="B189"/>
      <c r="C189"/>
      <c r="D189"/>
      <c r="E189"/>
      <c r="F189"/>
      <c r="G189"/>
      <c r="H189"/>
      <c r="I189"/>
    </row>
    <row r="190" spans="1:9" ht="12.75">
      <c r="A190"/>
      <c r="B190"/>
      <c r="C190"/>
      <c r="D190"/>
      <c r="E190"/>
      <c r="F190"/>
      <c r="G190"/>
      <c r="H190"/>
      <c r="I190"/>
    </row>
    <row r="191" spans="1:9" ht="12.75">
      <c r="A191"/>
      <c r="B191"/>
      <c r="C191"/>
      <c r="D191"/>
      <c r="E191"/>
      <c r="F191"/>
      <c r="G191"/>
      <c r="H191"/>
      <c r="I191"/>
    </row>
    <row r="192" spans="1:9" ht="12.75">
      <c r="A192"/>
      <c r="B192"/>
      <c r="C192"/>
      <c r="D192"/>
      <c r="E192"/>
      <c r="F192"/>
      <c r="G192"/>
      <c r="H192"/>
      <c r="I192"/>
    </row>
    <row r="193" spans="1:9" ht="12.75">
      <c r="A193"/>
      <c r="B193"/>
      <c r="C193"/>
      <c r="D193"/>
      <c r="E193"/>
      <c r="F193"/>
      <c r="G193"/>
      <c r="H193"/>
      <c r="I193"/>
    </row>
    <row r="194" spans="1:9" ht="12.75">
      <c r="A194"/>
      <c r="B194"/>
      <c r="C194"/>
      <c r="D194"/>
      <c r="E194"/>
      <c r="F194"/>
      <c r="G194"/>
      <c r="H194"/>
      <c r="I194"/>
    </row>
    <row r="195" spans="1:9" ht="12.75">
      <c r="A195"/>
      <c r="B195"/>
      <c r="C195"/>
      <c r="D195"/>
      <c r="E195"/>
      <c r="F195"/>
      <c r="G195"/>
      <c r="H195"/>
      <c r="I195"/>
    </row>
    <row r="196" spans="1:9" ht="12.75">
      <c r="A196"/>
      <c r="B196"/>
      <c r="C196"/>
      <c r="D196"/>
      <c r="E196"/>
      <c r="F196"/>
      <c r="G196"/>
      <c r="H196"/>
      <c r="I196"/>
    </row>
    <row r="197" spans="1:9" ht="12.75">
      <c r="A197"/>
      <c r="B197"/>
      <c r="C197"/>
      <c r="D197"/>
      <c r="E197"/>
      <c r="F197"/>
      <c r="G197"/>
      <c r="H197"/>
      <c r="I197"/>
    </row>
    <row r="198" spans="1:9" ht="12.75">
      <c r="A198"/>
      <c r="B198"/>
      <c r="C198"/>
      <c r="D198"/>
      <c r="E198"/>
      <c r="F198"/>
      <c r="G198"/>
      <c r="H198"/>
      <c r="I198"/>
    </row>
    <row r="199" spans="1:9" ht="12.75">
      <c r="A199"/>
      <c r="B199"/>
      <c r="C199"/>
      <c r="D199"/>
      <c r="E199"/>
      <c r="F199"/>
      <c r="G199"/>
      <c r="H199"/>
      <c r="I199"/>
    </row>
    <row r="200" spans="1:9" ht="12.75">
      <c r="A200"/>
      <c r="B200"/>
      <c r="C200"/>
      <c r="D200"/>
      <c r="E200"/>
      <c r="F200"/>
      <c r="G200"/>
      <c r="H200"/>
      <c r="I200"/>
    </row>
    <row r="201" spans="1:9" ht="12.75">
      <c r="A201"/>
      <c r="B201"/>
      <c r="C201"/>
      <c r="D201"/>
      <c r="E201"/>
      <c r="F201"/>
      <c r="G201"/>
      <c r="H201"/>
      <c r="I201"/>
    </row>
    <row r="202" spans="1:9" ht="12.75">
      <c r="A202"/>
      <c r="B202"/>
      <c r="C202"/>
      <c r="D202"/>
      <c r="E202"/>
      <c r="F202"/>
      <c r="G202"/>
      <c r="H202"/>
      <c r="I202"/>
    </row>
    <row r="203" spans="1:9" ht="12.75">
      <c r="A203"/>
      <c r="B203"/>
      <c r="C203"/>
      <c r="D203"/>
      <c r="E203"/>
      <c r="F203"/>
      <c r="G203"/>
      <c r="H203"/>
      <c r="I203"/>
    </row>
    <row r="204" spans="1:9" ht="12.75">
      <c r="A204"/>
      <c r="B204"/>
      <c r="C204"/>
      <c r="D204"/>
      <c r="E204"/>
      <c r="F204"/>
      <c r="G204"/>
      <c r="H204"/>
      <c r="I204"/>
    </row>
    <row r="205" spans="1:9" ht="12.75">
      <c r="A205"/>
      <c r="B205"/>
      <c r="C205"/>
      <c r="D205"/>
      <c r="E205"/>
      <c r="F205"/>
      <c r="G205"/>
      <c r="H205"/>
      <c r="I205"/>
    </row>
    <row r="206" spans="1:9" ht="12.75">
      <c r="A206"/>
      <c r="B206"/>
      <c r="C206"/>
      <c r="D206"/>
      <c r="E206"/>
      <c r="F206"/>
      <c r="G206"/>
      <c r="H206"/>
      <c r="I206"/>
    </row>
    <row r="207" spans="1:9" ht="12.75">
      <c r="A207"/>
      <c r="B207"/>
      <c r="C207"/>
      <c r="D207"/>
      <c r="E207"/>
      <c r="F207"/>
      <c r="G207"/>
      <c r="H207"/>
      <c r="I207"/>
    </row>
    <row r="208" spans="1:9" ht="12.75">
      <c r="A208"/>
      <c r="B208"/>
      <c r="C208"/>
      <c r="D208"/>
      <c r="E208"/>
      <c r="F208"/>
      <c r="G208"/>
      <c r="H208"/>
      <c r="I208"/>
    </row>
    <row r="209" spans="1:9" ht="12.75">
      <c r="A209"/>
      <c r="B209"/>
      <c r="C209"/>
      <c r="D209"/>
      <c r="E209"/>
      <c r="F209"/>
      <c r="G209"/>
      <c r="H209"/>
      <c r="I209"/>
    </row>
    <row r="210" spans="1:9" ht="12.75">
      <c r="A210"/>
      <c r="B210"/>
      <c r="C210"/>
      <c r="D210"/>
      <c r="E210"/>
      <c r="F210"/>
      <c r="G210"/>
      <c r="H210"/>
      <c r="I210"/>
    </row>
    <row r="211" spans="1:9" ht="12.75">
      <c r="A211"/>
      <c r="B211"/>
      <c r="C211"/>
      <c r="D211"/>
      <c r="E211"/>
      <c r="F211"/>
      <c r="G211"/>
      <c r="H211"/>
      <c r="I211"/>
    </row>
    <row r="212" spans="1:9" ht="12.75">
      <c r="A212"/>
      <c r="B212"/>
      <c r="C212"/>
      <c r="D212"/>
      <c r="E212"/>
      <c r="F212"/>
      <c r="G212"/>
      <c r="H212"/>
      <c r="I212"/>
    </row>
    <row r="213" spans="1:9" ht="12.75">
      <c r="A213"/>
      <c r="B213"/>
      <c r="C213"/>
      <c r="D213"/>
      <c r="E213"/>
      <c r="F213"/>
      <c r="G213"/>
      <c r="H213"/>
      <c r="I213"/>
    </row>
    <row r="214" spans="1:9" ht="12.75">
      <c r="A214"/>
      <c r="B214"/>
      <c r="C214"/>
      <c r="D214"/>
      <c r="E214"/>
      <c r="F214"/>
      <c r="G214"/>
      <c r="H214"/>
      <c r="I214"/>
    </row>
    <row r="215" spans="1:9" ht="12.75">
      <c r="A215"/>
      <c r="B215"/>
      <c r="C215"/>
      <c r="D215"/>
      <c r="E215"/>
      <c r="F215"/>
      <c r="G215"/>
      <c r="H215"/>
      <c r="I215"/>
    </row>
    <row r="216" spans="1:9" ht="12.75">
      <c r="A216"/>
      <c r="B216"/>
      <c r="C216"/>
      <c r="D216"/>
      <c r="E216"/>
      <c r="F216"/>
      <c r="G216"/>
      <c r="H216"/>
      <c r="I216"/>
    </row>
  </sheetData>
  <sheetProtection formatCells="0" formatColumns="0" formatRows="0" insertColumns="0" insertRows="0" insertHyperlinks="0" deleteColumns="0" deleteRows="0" selectLockedCells="1" sort="0" autoFilter="0" pivotTables="0"/>
  <phoneticPr fontId="2" type="noConversion"/>
  <printOptions horizontalCentered="1"/>
  <pageMargins left="0.39370078740157483" right="0.39370078740157483" top="0.98425196850393704" bottom="0.98425196850393704" header="0" footer="0"/>
  <pageSetup scale="76" orientation="landscape" r:id="rId2"/>
  <headerFooter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:Z49"/>
  <sheetViews>
    <sheetView showGridLines="0" tabSelected="1" workbookViewId="0">
      <pane ySplit="1" topLeftCell="A32" activePane="bottomLeft" state="frozen"/>
      <selection pane="bottomLeft" activeCell="I58" sqref="I58"/>
    </sheetView>
  </sheetViews>
  <sheetFormatPr baseColWidth="10" defaultColWidth="11.42578125" defaultRowHeight="11.25"/>
  <cols>
    <col min="1" max="1" width="13.42578125" style="64" bestFit="1" customWidth="1"/>
    <col min="2" max="2" width="10.85546875" style="65" bestFit="1" customWidth="1"/>
    <col min="3" max="3" width="12.5703125" style="66" bestFit="1" customWidth="1"/>
    <col min="4" max="4" width="10.42578125" style="67" customWidth="1"/>
    <col min="5" max="6" width="11.42578125" style="64"/>
    <col min="7" max="7" width="11.42578125" style="68"/>
    <col min="8" max="8" width="11.42578125" style="64"/>
    <col min="9" max="9" width="16.140625" style="64" customWidth="1"/>
    <col min="10" max="11" width="11.42578125" style="68"/>
    <col min="12" max="12" width="11.42578125" style="64"/>
    <col min="13" max="14" width="25.5703125" style="64" customWidth="1"/>
    <col min="15" max="15" width="17.5703125" style="64" customWidth="1"/>
    <col min="16" max="16" width="25.5703125" style="64" customWidth="1"/>
    <col min="17" max="17" width="12.140625" style="67" bestFit="1" customWidth="1"/>
    <col min="18" max="19" width="12.140625" style="67" customWidth="1"/>
    <col min="20" max="21" width="10.42578125" style="67" customWidth="1"/>
    <col min="22" max="16384" width="11.42578125" style="64"/>
  </cols>
  <sheetData>
    <row r="1" spans="1:26" s="3" customFormat="1" ht="28.5" customHeight="1">
      <c r="A1" s="4" t="s">
        <v>0</v>
      </c>
      <c r="B1" s="40" t="s">
        <v>1</v>
      </c>
      <c r="C1" s="9" t="s">
        <v>2</v>
      </c>
      <c r="D1" s="67" t="s">
        <v>3</v>
      </c>
      <c r="E1" s="4" t="s">
        <v>131</v>
      </c>
      <c r="F1" s="4" t="s">
        <v>4</v>
      </c>
      <c r="G1" s="41" t="s">
        <v>133</v>
      </c>
      <c r="H1" s="4" t="s">
        <v>5</v>
      </c>
      <c r="I1" s="4" t="s">
        <v>321</v>
      </c>
      <c r="J1" s="41" t="s">
        <v>317</v>
      </c>
      <c r="K1" s="41" t="s">
        <v>34</v>
      </c>
      <c r="L1" s="4" t="s">
        <v>6</v>
      </c>
      <c r="M1" s="4" t="s">
        <v>8</v>
      </c>
      <c r="N1" s="4" t="s">
        <v>7</v>
      </c>
      <c r="O1" s="4" t="s">
        <v>10</v>
      </c>
      <c r="P1" s="4" t="s">
        <v>125</v>
      </c>
      <c r="Q1" s="4" t="s">
        <v>126</v>
      </c>
      <c r="R1" s="4" t="s">
        <v>127</v>
      </c>
      <c r="S1" s="4" t="s">
        <v>80</v>
      </c>
      <c r="T1" s="4" t="s">
        <v>128</v>
      </c>
      <c r="U1" s="4" t="s">
        <v>129</v>
      </c>
      <c r="V1" s="4" t="s">
        <v>130</v>
      </c>
      <c r="W1" s="4" t="s">
        <v>132</v>
      </c>
      <c r="X1" s="4" t="s">
        <v>134</v>
      </c>
      <c r="Y1" s="4" t="s">
        <v>135</v>
      </c>
      <c r="Z1" s="3" t="s">
        <v>135</v>
      </c>
    </row>
    <row r="2" spans="1:26" s="69" customFormat="1" ht="15" customHeight="1">
      <c r="A2" s="64" t="s">
        <v>263</v>
      </c>
      <c r="B2" s="65" t="s">
        <v>142</v>
      </c>
      <c r="C2" s="66" t="s">
        <v>163</v>
      </c>
      <c r="D2" s="67" t="s">
        <v>323</v>
      </c>
      <c r="E2" s="64" t="s">
        <v>192</v>
      </c>
      <c r="F2" s="64" t="s">
        <v>38</v>
      </c>
      <c r="G2" s="68">
        <v>147133.01999999999</v>
      </c>
      <c r="H2" s="64">
        <v>15.753</v>
      </c>
      <c r="I2" s="69" t="str">
        <f>Q2&amp;S2&amp;P2</f>
        <v>100080091039465</v>
      </c>
      <c r="J2" s="70">
        <v>9103.39</v>
      </c>
      <c r="K2" s="70">
        <v>143405.70267</v>
      </c>
      <c r="L2" s="64" t="s">
        <v>264</v>
      </c>
      <c r="M2" s="64" t="s">
        <v>205</v>
      </c>
      <c r="N2" s="71" t="s">
        <v>318</v>
      </c>
      <c r="O2" s="71" t="s">
        <v>322</v>
      </c>
      <c r="P2" s="71">
        <v>465</v>
      </c>
      <c r="Q2" s="67">
        <v>10008009</v>
      </c>
      <c r="R2" s="67" t="s">
        <v>137</v>
      </c>
      <c r="S2" s="67">
        <v>1039</v>
      </c>
      <c r="T2" s="67" t="s">
        <v>138</v>
      </c>
      <c r="U2" s="67"/>
      <c r="V2" s="64" t="s">
        <v>191</v>
      </c>
      <c r="W2" s="64">
        <v>9340</v>
      </c>
      <c r="X2" s="64"/>
      <c r="Y2" s="64" t="s">
        <v>139</v>
      </c>
      <c r="Z2" s="64"/>
    </row>
    <row r="3" spans="1:26" s="69" customFormat="1" ht="15" customHeight="1">
      <c r="A3" s="72" t="s">
        <v>231</v>
      </c>
      <c r="B3" s="73" t="s">
        <v>146</v>
      </c>
      <c r="C3" s="74" t="s">
        <v>166</v>
      </c>
      <c r="D3" s="67" t="s">
        <v>233</v>
      </c>
      <c r="E3" s="69" t="s">
        <v>192</v>
      </c>
      <c r="F3" s="69" t="s">
        <v>40</v>
      </c>
      <c r="G3" s="70">
        <v>195827.5</v>
      </c>
      <c r="H3" s="69">
        <v>14.242000000000001</v>
      </c>
      <c r="I3" s="69" t="str">
        <f>Q3&amp;S3&amp;P3</f>
        <v>100080091039465</v>
      </c>
      <c r="J3" s="70">
        <v>14306.71</v>
      </c>
      <c r="K3" s="70">
        <v>203756.16381999999</v>
      </c>
      <c r="L3" s="69" t="s">
        <v>234</v>
      </c>
      <c r="M3" s="71" t="s">
        <v>205</v>
      </c>
      <c r="N3" s="71" t="s">
        <v>318</v>
      </c>
      <c r="O3" s="71" t="s">
        <v>322</v>
      </c>
      <c r="P3" s="71">
        <v>465</v>
      </c>
      <c r="Q3" s="71">
        <v>10008009</v>
      </c>
      <c r="R3" s="71" t="s">
        <v>137</v>
      </c>
      <c r="S3" s="71">
        <v>1039</v>
      </c>
      <c r="T3" s="71" t="s">
        <v>138</v>
      </c>
      <c r="U3" s="71" t="s">
        <v>232</v>
      </c>
      <c r="V3" s="69" t="s">
        <v>191</v>
      </c>
      <c r="W3" s="69">
        <v>13750</v>
      </c>
      <c r="Y3" s="69" t="s">
        <v>139</v>
      </c>
    </row>
    <row r="4" spans="1:26" s="69" customFormat="1" ht="15" customHeight="1">
      <c r="A4" s="64" t="s">
        <v>275</v>
      </c>
      <c r="B4" s="65" t="s">
        <v>149</v>
      </c>
      <c r="C4" s="66" t="s">
        <v>175</v>
      </c>
      <c r="D4" s="67" t="s">
        <v>233</v>
      </c>
      <c r="E4" s="64" t="s">
        <v>192</v>
      </c>
      <c r="F4" s="64" t="s">
        <v>40</v>
      </c>
      <c r="G4" s="68">
        <v>219312.5</v>
      </c>
      <c r="H4" s="64">
        <v>15.95</v>
      </c>
      <c r="I4" s="69" t="str">
        <f>Q4&amp;S4&amp;P4</f>
        <v>100080091039465</v>
      </c>
      <c r="J4" s="70">
        <v>14306.71</v>
      </c>
      <c r="K4" s="70">
        <v>228192.02449999997</v>
      </c>
      <c r="L4" s="64" t="s">
        <v>276</v>
      </c>
      <c r="M4" s="64" t="s">
        <v>205</v>
      </c>
      <c r="N4" s="71" t="s">
        <v>318</v>
      </c>
      <c r="O4" s="71" t="s">
        <v>322</v>
      </c>
      <c r="P4" s="71">
        <v>465</v>
      </c>
      <c r="Q4" s="67">
        <v>10008009</v>
      </c>
      <c r="R4" s="67" t="s">
        <v>137</v>
      </c>
      <c r="S4" s="67">
        <v>1039</v>
      </c>
      <c r="T4" s="67" t="s">
        <v>138</v>
      </c>
      <c r="U4" s="67" t="s">
        <v>232</v>
      </c>
      <c r="V4" s="64" t="s">
        <v>191</v>
      </c>
      <c r="W4" s="64">
        <v>13750</v>
      </c>
      <c r="X4" s="64"/>
      <c r="Y4" s="64" t="s">
        <v>139</v>
      </c>
      <c r="Z4" s="64"/>
    </row>
    <row r="5" spans="1:26" s="69" customFormat="1" ht="15" customHeight="1">
      <c r="A5" s="64" t="s">
        <v>299</v>
      </c>
      <c r="B5" s="65" t="s">
        <v>152</v>
      </c>
      <c r="C5" s="66" t="s">
        <v>200</v>
      </c>
      <c r="D5" s="67" t="s">
        <v>233</v>
      </c>
      <c r="E5" s="64" t="s">
        <v>192</v>
      </c>
      <c r="F5" s="64" t="s">
        <v>40</v>
      </c>
      <c r="G5" s="68">
        <v>214142.5</v>
      </c>
      <c r="H5" s="64">
        <v>15.574</v>
      </c>
      <c r="I5" s="69" t="str">
        <f>Q5&amp;S5&amp;P5</f>
        <v>100080091039465</v>
      </c>
      <c r="J5" s="70">
        <v>14306.71</v>
      </c>
      <c r="K5" s="70">
        <v>222812.70153999998</v>
      </c>
      <c r="L5" s="64" t="s">
        <v>300</v>
      </c>
      <c r="M5" s="64" t="s">
        <v>205</v>
      </c>
      <c r="N5" s="71" t="s">
        <v>318</v>
      </c>
      <c r="O5" s="71" t="s">
        <v>322</v>
      </c>
      <c r="P5" s="71">
        <v>465</v>
      </c>
      <c r="Q5" s="67">
        <v>10008009</v>
      </c>
      <c r="R5" s="67" t="s">
        <v>137</v>
      </c>
      <c r="S5" s="67">
        <v>1039</v>
      </c>
      <c r="T5" s="67" t="s">
        <v>138</v>
      </c>
      <c r="U5" s="67" t="s">
        <v>232</v>
      </c>
      <c r="V5" s="64" t="s">
        <v>191</v>
      </c>
      <c r="W5" s="64">
        <v>13750</v>
      </c>
      <c r="X5" s="64"/>
      <c r="Y5" s="64" t="s">
        <v>139</v>
      </c>
      <c r="Z5" s="64"/>
    </row>
    <row r="6" spans="1:26" s="69" customFormat="1" ht="15" customHeight="1">
      <c r="A6" s="72" t="s">
        <v>228</v>
      </c>
      <c r="B6" s="73" t="s">
        <v>144</v>
      </c>
      <c r="C6" s="74" t="s">
        <v>161</v>
      </c>
      <c r="D6" s="67" t="s">
        <v>229</v>
      </c>
      <c r="E6" s="69" t="s">
        <v>192</v>
      </c>
      <c r="F6" s="69" t="s">
        <v>40</v>
      </c>
      <c r="G6" s="70">
        <v>108872.5</v>
      </c>
      <c r="H6" s="69">
        <v>7.9180000000000001</v>
      </c>
      <c r="I6" s="69" t="str">
        <f>Q6&amp;S6&amp;P6</f>
        <v>100080091039465</v>
      </c>
      <c r="J6" s="70">
        <v>14306.71</v>
      </c>
      <c r="K6" s="70">
        <v>113280.52978</v>
      </c>
      <c r="L6" s="69" t="s">
        <v>230</v>
      </c>
      <c r="M6" s="71" t="s">
        <v>205</v>
      </c>
      <c r="N6" s="71" t="s">
        <v>318</v>
      </c>
      <c r="O6" s="71" t="s">
        <v>322</v>
      </c>
      <c r="P6" s="71">
        <v>465</v>
      </c>
      <c r="Q6" s="71">
        <v>10008009</v>
      </c>
      <c r="R6" s="71" t="s">
        <v>137</v>
      </c>
      <c r="S6" s="71">
        <v>1039</v>
      </c>
      <c r="T6" s="71" t="s">
        <v>138</v>
      </c>
      <c r="U6" s="71"/>
      <c r="V6" s="69" t="s">
        <v>191</v>
      </c>
      <c r="W6" s="69">
        <v>13750</v>
      </c>
      <c r="Y6" s="69" t="s">
        <v>139</v>
      </c>
    </row>
    <row r="7" spans="1:26" s="69" customFormat="1" ht="15" customHeight="1">
      <c r="A7" s="72" t="s">
        <v>257</v>
      </c>
      <c r="B7" s="73" t="s">
        <v>141</v>
      </c>
      <c r="C7" s="74" t="s">
        <v>178</v>
      </c>
      <c r="D7" s="67" t="s">
        <v>229</v>
      </c>
      <c r="E7" s="69" t="s">
        <v>192</v>
      </c>
      <c r="F7" s="69" t="s">
        <v>40</v>
      </c>
      <c r="G7" s="70">
        <v>180358.75</v>
      </c>
      <c r="H7" s="69">
        <v>13.117000000000001</v>
      </c>
      <c r="I7" s="69" t="str">
        <f>Q7&amp;S7&amp;P7</f>
        <v>100080091039465</v>
      </c>
      <c r="J7" s="70">
        <v>14306.71</v>
      </c>
      <c r="K7" s="70">
        <v>187661.11507</v>
      </c>
      <c r="L7" s="69" t="s">
        <v>258</v>
      </c>
      <c r="M7" s="71" t="s">
        <v>205</v>
      </c>
      <c r="N7" s="71" t="s">
        <v>318</v>
      </c>
      <c r="O7" s="71" t="s">
        <v>322</v>
      </c>
      <c r="P7" s="71">
        <v>465</v>
      </c>
      <c r="Q7" s="71">
        <v>10008009</v>
      </c>
      <c r="R7" s="71" t="s">
        <v>137</v>
      </c>
      <c r="S7" s="71">
        <v>1039</v>
      </c>
      <c r="T7" s="71" t="s">
        <v>138</v>
      </c>
      <c r="U7" s="71"/>
      <c r="V7" s="69" t="s">
        <v>191</v>
      </c>
      <c r="W7" s="69">
        <v>13750</v>
      </c>
      <c r="Y7" s="69" t="s">
        <v>139</v>
      </c>
    </row>
    <row r="8" spans="1:26" s="69" customFormat="1" ht="15" customHeight="1">
      <c r="A8" s="64" t="s">
        <v>279</v>
      </c>
      <c r="B8" s="65" t="s">
        <v>151</v>
      </c>
      <c r="C8" s="66" t="s">
        <v>179</v>
      </c>
      <c r="D8" s="67" t="s">
        <v>229</v>
      </c>
      <c r="E8" s="64" t="s">
        <v>192</v>
      </c>
      <c r="F8" s="64" t="s">
        <v>40</v>
      </c>
      <c r="G8" s="68">
        <v>167681.25</v>
      </c>
      <c r="H8" s="64">
        <v>12.195</v>
      </c>
      <c r="I8" s="69" t="str">
        <f>Q8&amp;S8&amp;P8</f>
        <v>100080091039465</v>
      </c>
      <c r="J8" s="70">
        <v>14306.71</v>
      </c>
      <c r="K8" s="70">
        <v>174470.32845</v>
      </c>
      <c r="L8" s="64" t="s">
        <v>280</v>
      </c>
      <c r="M8" s="64" t="s">
        <v>205</v>
      </c>
      <c r="N8" s="71" t="s">
        <v>318</v>
      </c>
      <c r="O8" s="71" t="s">
        <v>322</v>
      </c>
      <c r="P8" s="71">
        <v>465</v>
      </c>
      <c r="Q8" s="67">
        <v>10008009</v>
      </c>
      <c r="R8" s="67" t="s">
        <v>137</v>
      </c>
      <c r="S8" s="67">
        <v>1039</v>
      </c>
      <c r="T8" s="67" t="s">
        <v>138</v>
      </c>
      <c r="U8" s="67"/>
      <c r="V8" s="64" t="s">
        <v>191</v>
      </c>
      <c r="W8" s="64">
        <v>13750</v>
      </c>
      <c r="X8" s="64"/>
      <c r="Y8" s="64" t="s">
        <v>139</v>
      </c>
      <c r="Z8" s="64"/>
    </row>
    <row r="9" spans="1:26" s="69" customFormat="1" ht="15" customHeight="1">
      <c r="A9" s="64" t="s">
        <v>295</v>
      </c>
      <c r="B9" s="65" t="s">
        <v>136</v>
      </c>
      <c r="C9" s="66" t="s">
        <v>183</v>
      </c>
      <c r="D9" s="67" t="s">
        <v>229</v>
      </c>
      <c r="E9" s="64" t="s">
        <v>192</v>
      </c>
      <c r="F9" s="64" t="s">
        <v>40</v>
      </c>
      <c r="G9" s="68">
        <v>161095</v>
      </c>
      <c r="H9" s="64">
        <v>11.715999999999999</v>
      </c>
      <c r="I9" s="69" t="str">
        <f>Q9&amp;S9&amp;P9</f>
        <v>100080091039465</v>
      </c>
      <c r="J9" s="70">
        <v>14306.71</v>
      </c>
      <c r="K9" s="70">
        <v>167617.41435999997</v>
      </c>
      <c r="L9" s="64" t="s">
        <v>296</v>
      </c>
      <c r="M9" s="64" t="s">
        <v>205</v>
      </c>
      <c r="N9" s="71" t="s">
        <v>318</v>
      </c>
      <c r="O9" s="71" t="s">
        <v>322</v>
      </c>
      <c r="P9" s="71">
        <v>465</v>
      </c>
      <c r="Q9" s="67">
        <v>10008009</v>
      </c>
      <c r="R9" s="67" t="s">
        <v>137</v>
      </c>
      <c r="S9" s="67">
        <v>1039</v>
      </c>
      <c r="T9" s="67" t="s">
        <v>138</v>
      </c>
      <c r="U9" s="67"/>
      <c r="V9" s="64" t="s">
        <v>191</v>
      </c>
      <c r="W9" s="64">
        <v>13750</v>
      </c>
      <c r="X9" s="64"/>
      <c r="Y9" s="64" t="s">
        <v>139</v>
      </c>
      <c r="Z9" s="64"/>
    </row>
    <row r="10" spans="1:26" s="69" customFormat="1" ht="15" customHeight="1">
      <c r="A10" s="72" t="s">
        <v>225</v>
      </c>
      <c r="B10" s="73" t="s">
        <v>148</v>
      </c>
      <c r="C10" s="74" t="s">
        <v>181</v>
      </c>
      <c r="D10" s="67" t="s">
        <v>226</v>
      </c>
      <c r="E10" s="69" t="s">
        <v>192</v>
      </c>
      <c r="F10" s="69" t="s">
        <v>40</v>
      </c>
      <c r="G10" s="70">
        <v>147358.75</v>
      </c>
      <c r="H10" s="69">
        <v>10.717000000000001</v>
      </c>
      <c r="I10" s="69" t="str">
        <f>Q10&amp;S10&amp;P10</f>
        <v>100080091039465</v>
      </c>
      <c r="J10" s="70">
        <v>14306.71</v>
      </c>
      <c r="K10" s="70">
        <v>153325.01107000001</v>
      </c>
      <c r="L10" s="69" t="s">
        <v>227</v>
      </c>
      <c r="M10" s="71" t="s">
        <v>205</v>
      </c>
      <c r="N10" s="71" t="s">
        <v>318</v>
      </c>
      <c r="O10" s="71" t="s">
        <v>322</v>
      </c>
      <c r="P10" s="71">
        <v>465</v>
      </c>
      <c r="Q10" s="71">
        <v>10008009</v>
      </c>
      <c r="R10" s="71" t="s">
        <v>137</v>
      </c>
      <c r="S10" s="71">
        <v>1039</v>
      </c>
      <c r="T10" s="71" t="s">
        <v>138</v>
      </c>
      <c r="U10" s="71"/>
      <c r="V10" s="69" t="s">
        <v>191</v>
      </c>
      <c r="W10" s="69">
        <v>13750</v>
      </c>
      <c r="Y10" s="69" t="s">
        <v>139</v>
      </c>
    </row>
    <row r="11" spans="1:26" s="69" customFormat="1" ht="15" customHeight="1">
      <c r="A11" s="72" t="s">
        <v>253</v>
      </c>
      <c r="B11" s="73" t="s">
        <v>140</v>
      </c>
      <c r="C11" s="74" t="s">
        <v>207</v>
      </c>
      <c r="D11" s="67" t="s">
        <v>226</v>
      </c>
      <c r="E11" s="69" t="s">
        <v>192</v>
      </c>
      <c r="F11" s="69" t="s">
        <v>40</v>
      </c>
      <c r="G11" s="70">
        <v>141735</v>
      </c>
      <c r="H11" s="69">
        <v>10.308</v>
      </c>
      <c r="I11" s="69" t="str">
        <f>Q11&amp;S11&amp;P11</f>
        <v>100080091039465</v>
      </c>
      <c r="J11" s="70">
        <v>14306.71</v>
      </c>
      <c r="K11" s="70">
        <v>147473.56667999999</v>
      </c>
      <c r="L11" s="69" t="s">
        <v>254</v>
      </c>
      <c r="M11" s="71" t="s">
        <v>205</v>
      </c>
      <c r="N11" s="71" t="s">
        <v>318</v>
      </c>
      <c r="O11" s="71" t="s">
        <v>322</v>
      </c>
      <c r="P11" s="71">
        <v>465</v>
      </c>
      <c r="Q11" s="71">
        <v>10008009</v>
      </c>
      <c r="R11" s="71" t="s">
        <v>137</v>
      </c>
      <c r="S11" s="71">
        <v>1039</v>
      </c>
      <c r="T11" s="71" t="s">
        <v>138</v>
      </c>
      <c r="U11" s="71"/>
      <c r="V11" s="69" t="s">
        <v>191</v>
      </c>
      <c r="W11" s="69">
        <v>13750</v>
      </c>
      <c r="Y11" s="69" t="s">
        <v>139</v>
      </c>
    </row>
    <row r="12" spans="1:26" s="69" customFormat="1" ht="15" customHeight="1">
      <c r="A12" s="64" t="s">
        <v>301</v>
      </c>
      <c r="B12" s="65" t="s">
        <v>149</v>
      </c>
      <c r="C12" s="66" t="s">
        <v>162</v>
      </c>
      <c r="D12" s="67" t="s">
        <v>226</v>
      </c>
      <c r="E12" s="64" t="s">
        <v>192</v>
      </c>
      <c r="F12" s="64" t="s">
        <v>40</v>
      </c>
      <c r="G12" s="68">
        <v>137500</v>
      </c>
      <c r="H12" s="64">
        <v>10</v>
      </c>
      <c r="I12" s="69" t="str">
        <f>Q12&amp;S12&amp;P12</f>
        <v>100080091039465</v>
      </c>
      <c r="J12" s="70">
        <v>14306.71</v>
      </c>
      <c r="K12" s="70">
        <v>143067.09999999998</v>
      </c>
      <c r="L12" s="64" t="s">
        <v>302</v>
      </c>
      <c r="M12" s="64" t="s">
        <v>205</v>
      </c>
      <c r="N12" s="71" t="s">
        <v>318</v>
      </c>
      <c r="O12" s="71" t="s">
        <v>322</v>
      </c>
      <c r="P12" s="71">
        <v>465</v>
      </c>
      <c r="Q12" s="67">
        <v>10008009</v>
      </c>
      <c r="R12" s="67" t="s">
        <v>137</v>
      </c>
      <c r="S12" s="67">
        <v>1039</v>
      </c>
      <c r="T12" s="67" t="s">
        <v>138</v>
      </c>
      <c r="U12" s="67"/>
      <c r="V12" s="64" t="s">
        <v>191</v>
      </c>
      <c r="W12" s="64">
        <v>13750</v>
      </c>
      <c r="X12" s="64"/>
      <c r="Y12" s="64" t="s">
        <v>139</v>
      </c>
      <c r="Z12" s="64"/>
    </row>
    <row r="13" spans="1:26" s="69" customFormat="1" ht="15" customHeight="1">
      <c r="A13" s="72" t="s">
        <v>235</v>
      </c>
      <c r="B13" s="73" t="s">
        <v>145</v>
      </c>
      <c r="C13" s="74" t="s">
        <v>197</v>
      </c>
      <c r="D13" s="67" t="s">
        <v>236</v>
      </c>
      <c r="E13" s="69" t="s">
        <v>192</v>
      </c>
      <c r="F13" s="69" t="s">
        <v>40</v>
      </c>
      <c r="G13" s="70">
        <v>72421.25</v>
      </c>
      <c r="H13" s="69">
        <v>5.2670000000000003</v>
      </c>
      <c r="I13" s="69" t="str">
        <f>Q13&amp;S13&amp;P13</f>
        <v>100080091039465</v>
      </c>
      <c r="J13" s="70">
        <v>14306.71</v>
      </c>
      <c r="K13" s="70">
        <v>75353.441569999995</v>
      </c>
      <c r="L13" s="69" t="s">
        <v>237</v>
      </c>
      <c r="M13" s="71" t="s">
        <v>205</v>
      </c>
      <c r="N13" s="71" t="s">
        <v>318</v>
      </c>
      <c r="O13" s="71" t="s">
        <v>322</v>
      </c>
      <c r="P13" s="71">
        <v>465</v>
      </c>
      <c r="Q13" s="71">
        <v>10008009</v>
      </c>
      <c r="R13" s="71" t="s">
        <v>137</v>
      </c>
      <c r="S13" s="71">
        <v>1039</v>
      </c>
      <c r="T13" s="71" t="s">
        <v>138</v>
      </c>
      <c r="U13" s="71"/>
      <c r="V13" s="69" t="s">
        <v>191</v>
      </c>
      <c r="W13" s="69">
        <v>13750</v>
      </c>
      <c r="Y13" s="69" t="s">
        <v>139</v>
      </c>
    </row>
    <row r="14" spans="1:26" s="69" customFormat="1" ht="15" customHeight="1">
      <c r="A14" s="72" t="s">
        <v>259</v>
      </c>
      <c r="B14" s="73" t="s">
        <v>155</v>
      </c>
      <c r="C14" s="74" t="s">
        <v>160</v>
      </c>
      <c r="D14" s="67" t="s">
        <v>236</v>
      </c>
      <c r="E14" s="69" t="s">
        <v>192</v>
      </c>
      <c r="F14" s="69" t="s">
        <v>40</v>
      </c>
      <c r="G14" s="70">
        <v>95892.5</v>
      </c>
      <c r="H14" s="69">
        <v>6.9740000000000002</v>
      </c>
      <c r="I14" s="69" t="str">
        <f>Q14&amp;S14&amp;P14</f>
        <v>100080091039465</v>
      </c>
      <c r="J14" s="70">
        <v>14306.71</v>
      </c>
      <c r="K14" s="70">
        <v>99774.995540000004</v>
      </c>
      <c r="L14" s="69" t="s">
        <v>260</v>
      </c>
      <c r="M14" s="71" t="s">
        <v>205</v>
      </c>
      <c r="N14" s="71" t="s">
        <v>318</v>
      </c>
      <c r="O14" s="71" t="s">
        <v>322</v>
      </c>
      <c r="P14" s="71">
        <v>465</v>
      </c>
      <c r="Q14" s="71">
        <v>10008009</v>
      </c>
      <c r="R14" s="71" t="s">
        <v>137</v>
      </c>
      <c r="S14" s="71">
        <v>1039</v>
      </c>
      <c r="T14" s="71" t="s">
        <v>138</v>
      </c>
      <c r="U14" s="71"/>
      <c r="V14" s="69" t="s">
        <v>191</v>
      </c>
      <c r="W14" s="69">
        <v>13750</v>
      </c>
      <c r="Y14" s="69" t="s">
        <v>139</v>
      </c>
    </row>
    <row r="15" spans="1:26" s="69" customFormat="1" ht="15" customHeight="1">
      <c r="A15" s="64" t="s">
        <v>297</v>
      </c>
      <c r="B15" s="65" t="s">
        <v>136</v>
      </c>
      <c r="C15" s="66" t="s">
        <v>176</v>
      </c>
      <c r="D15" s="67" t="s">
        <v>236</v>
      </c>
      <c r="E15" s="64" t="s">
        <v>192</v>
      </c>
      <c r="F15" s="64" t="s">
        <v>40</v>
      </c>
      <c r="G15" s="68">
        <v>117040</v>
      </c>
      <c r="H15" s="64">
        <v>8.5120000000000005</v>
      </c>
      <c r="I15" s="69" t="str">
        <f>Q15&amp;S15&amp;P15</f>
        <v>100080091039465</v>
      </c>
      <c r="J15" s="70">
        <v>14306.71</v>
      </c>
      <c r="K15" s="70">
        <v>121778.71552</v>
      </c>
      <c r="L15" s="64" t="s">
        <v>298</v>
      </c>
      <c r="M15" s="64" t="s">
        <v>205</v>
      </c>
      <c r="N15" s="71" t="s">
        <v>318</v>
      </c>
      <c r="O15" s="71" t="s">
        <v>322</v>
      </c>
      <c r="P15" s="71">
        <v>465</v>
      </c>
      <c r="Q15" s="67">
        <v>10008009</v>
      </c>
      <c r="R15" s="67" t="s">
        <v>137</v>
      </c>
      <c r="S15" s="67">
        <v>1039</v>
      </c>
      <c r="T15" s="67" t="s">
        <v>138</v>
      </c>
      <c r="U15" s="67"/>
      <c r="V15" s="64" t="s">
        <v>191</v>
      </c>
      <c r="W15" s="64">
        <v>13750</v>
      </c>
      <c r="X15" s="64"/>
      <c r="Y15" s="64" t="s">
        <v>139</v>
      </c>
      <c r="Z15" s="64"/>
    </row>
    <row r="16" spans="1:26" s="69" customFormat="1" ht="15" customHeight="1">
      <c r="A16" s="64" t="s">
        <v>303</v>
      </c>
      <c r="B16" s="65" t="s">
        <v>153</v>
      </c>
      <c r="C16" s="66" t="s">
        <v>184</v>
      </c>
      <c r="D16" s="67" t="s">
        <v>236</v>
      </c>
      <c r="E16" s="64" t="s">
        <v>192</v>
      </c>
      <c r="F16" s="64" t="s">
        <v>40</v>
      </c>
      <c r="G16" s="68">
        <v>53611.25</v>
      </c>
      <c r="H16" s="64">
        <v>3.899</v>
      </c>
      <c r="I16" s="69" t="str">
        <f>Q16&amp;S16&amp;P16</f>
        <v>100080091039465</v>
      </c>
      <c r="J16" s="70">
        <v>14306.71</v>
      </c>
      <c r="K16" s="70">
        <v>55781.862289999997</v>
      </c>
      <c r="L16" s="64" t="s">
        <v>304</v>
      </c>
      <c r="M16" s="64" t="s">
        <v>205</v>
      </c>
      <c r="N16" s="71" t="s">
        <v>318</v>
      </c>
      <c r="O16" s="71" t="s">
        <v>322</v>
      </c>
      <c r="P16" s="71">
        <v>465</v>
      </c>
      <c r="Q16" s="67">
        <v>10008009</v>
      </c>
      <c r="R16" s="67" t="s">
        <v>137</v>
      </c>
      <c r="S16" s="67">
        <v>1039</v>
      </c>
      <c r="T16" s="67" t="s">
        <v>138</v>
      </c>
      <c r="U16" s="67"/>
      <c r="V16" s="64" t="s">
        <v>191</v>
      </c>
      <c r="W16" s="64">
        <v>13750</v>
      </c>
      <c r="X16" s="64"/>
      <c r="Y16" s="64" t="s">
        <v>139</v>
      </c>
      <c r="Z16" s="64"/>
    </row>
    <row r="17" spans="1:26" s="69" customFormat="1" ht="15" customHeight="1">
      <c r="A17" s="72" t="s">
        <v>189</v>
      </c>
      <c r="B17" s="73" t="s">
        <v>142</v>
      </c>
      <c r="C17" s="74" t="s">
        <v>156</v>
      </c>
      <c r="D17" s="67" t="s">
        <v>190</v>
      </c>
      <c r="E17" s="69" t="s">
        <v>192</v>
      </c>
      <c r="F17" s="69" t="s">
        <v>38</v>
      </c>
      <c r="G17" s="70">
        <v>131748.45000000001</v>
      </c>
      <c r="H17" s="69">
        <v>14.654999999999999</v>
      </c>
      <c r="I17" s="69" t="str">
        <f>Q17&amp;S17&amp;P17</f>
        <v>100080091069465</v>
      </c>
      <c r="J17" s="70">
        <v>9103.39</v>
      </c>
      <c r="K17" s="70">
        <v>133410.18044999999</v>
      </c>
      <c r="L17" s="69" t="s">
        <v>193</v>
      </c>
      <c r="M17" s="71" t="s">
        <v>171</v>
      </c>
      <c r="N17" s="71" t="s">
        <v>318</v>
      </c>
      <c r="O17" s="71" t="s">
        <v>322</v>
      </c>
      <c r="P17" s="71">
        <v>465</v>
      </c>
      <c r="Q17" s="71">
        <v>10008009</v>
      </c>
      <c r="R17" s="71" t="s">
        <v>137</v>
      </c>
      <c r="S17" s="71">
        <v>1069</v>
      </c>
      <c r="T17" s="71" t="s">
        <v>138</v>
      </c>
      <c r="U17" s="71"/>
      <c r="V17" s="69" t="s">
        <v>191</v>
      </c>
      <c r="W17" s="69">
        <v>8990</v>
      </c>
      <c r="Y17" s="69" t="s">
        <v>139</v>
      </c>
    </row>
    <row r="18" spans="1:26" s="69" customFormat="1" ht="15" customHeight="1">
      <c r="A18" s="72" t="s">
        <v>241</v>
      </c>
      <c r="B18" s="73" t="s">
        <v>141</v>
      </c>
      <c r="C18" s="74" t="s">
        <v>187</v>
      </c>
      <c r="D18" s="67" t="s">
        <v>190</v>
      </c>
      <c r="E18" s="69" t="s">
        <v>192</v>
      </c>
      <c r="F18" s="69" t="s">
        <v>38</v>
      </c>
      <c r="G18" s="70">
        <v>88375.08</v>
      </c>
      <c r="H18" s="69">
        <v>9.4619999999999997</v>
      </c>
      <c r="I18" s="69" t="str">
        <f>Q18&amp;S18&amp;P18</f>
        <v>100080091039465</v>
      </c>
      <c r="J18" s="70">
        <v>9103.39</v>
      </c>
      <c r="K18" s="70">
        <v>86136.276179999986</v>
      </c>
      <c r="L18" s="69" t="s">
        <v>242</v>
      </c>
      <c r="M18" s="71" t="s">
        <v>205</v>
      </c>
      <c r="N18" s="71" t="s">
        <v>318</v>
      </c>
      <c r="O18" s="71" t="s">
        <v>322</v>
      </c>
      <c r="P18" s="71">
        <v>465</v>
      </c>
      <c r="Q18" s="71">
        <v>10008009</v>
      </c>
      <c r="R18" s="71" t="s">
        <v>137</v>
      </c>
      <c r="S18" s="71">
        <v>1039</v>
      </c>
      <c r="T18" s="71" t="s">
        <v>138</v>
      </c>
      <c r="U18" s="71"/>
      <c r="V18" s="69" t="s">
        <v>191</v>
      </c>
      <c r="W18" s="69">
        <v>9340</v>
      </c>
      <c r="Y18" s="69" t="s">
        <v>139</v>
      </c>
    </row>
    <row r="19" spans="1:26" s="69" customFormat="1" ht="15" customHeight="1">
      <c r="A19" s="72" t="s">
        <v>249</v>
      </c>
      <c r="B19" s="73" t="s">
        <v>143</v>
      </c>
      <c r="C19" s="74" t="s">
        <v>246</v>
      </c>
      <c r="D19" s="67" t="s">
        <v>190</v>
      </c>
      <c r="E19" s="69" t="s">
        <v>192</v>
      </c>
      <c r="F19" s="69" t="s">
        <v>38</v>
      </c>
      <c r="G19" s="70">
        <v>72573.119999999995</v>
      </c>
      <c r="H19" s="69">
        <v>8.1359999999999992</v>
      </c>
      <c r="I19" s="69" t="str">
        <f>Q19&amp;S19&amp;P19</f>
        <v>100080091104465</v>
      </c>
      <c r="J19" s="70">
        <v>9103.39</v>
      </c>
      <c r="K19" s="70">
        <v>74065.181039999981</v>
      </c>
      <c r="L19" s="69" t="s">
        <v>250</v>
      </c>
      <c r="M19" s="71" t="s">
        <v>201</v>
      </c>
      <c r="N19" s="71" t="s">
        <v>318</v>
      </c>
      <c r="O19" s="71" t="s">
        <v>322</v>
      </c>
      <c r="P19" s="71">
        <v>465</v>
      </c>
      <c r="Q19" s="71">
        <v>10008009</v>
      </c>
      <c r="R19" s="71" t="s">
        <v>137</v>
      </c>
      <c r="S19" s="71">
        <v>1104</v>
      </c>
      <c r="T19" s="71" t="s">
        <v>138</v>
      </c>
      <c r="U19" s="71"/>
      <c r="V19" s="69" t="s">
        <v>191</v>
      </c>
      <c r="W19" s="69">
        <v>8920</v>
      </c>
      <c r="Y19" s="69" t="s">
        <v>139</v>
      </c>
    </row>
    <row r="20" spans="1:26" s="69" customFormat="1" ht="15" customHeight="1">
      <c r="A20" s="64" t="s">
        <v>261</v>
      </c>
      <c r="B20" s="65" t="s">
        <v>136</v>
      </c>
      <c r="C20" s="66" t="s">
        <v>159</v>
      </c>
      <c r="D20" s="67" t="s">
        <v>190</v>
      </c>
      <c r="E20" s="64" t="s">
        <v>192</v>
      </c>
      <c r="F20" s="64" t="s">
        <v>38</v>
      </c>
      <c r="G20" s="68">
        <v>70909.279999999999</v>
      </c>
      <c r="H20" s="64">
        <v>7.5919999999999996</v>
      </c>
      <c r="I20" s="69" t="str">
        <f>Q20&amp;S20&amp;P20</f>
        <v>100080091039465</v>
      </c>
      <c r="J20" s="70">
        <v>9103.39</v>
      </c>
      <c r="K20" s="70">
        <v>69112.936879999994</v>
      </c>
      <c r="L20" s="64" t="s">
        <v>262</v>
      </c>
      <c r="M20" s="64" t="s">
        <v>205</v>
      </c>
      <c r="N20" s="71" t="s">
        <v>318</v>
      </c>
      <c r="O20" s="71" t="s">
        <v>322</v>
      </c>
      <c r="P20" s="71">
        <v>465</v>
      </c>
      <c r="Q20" s="67">
        <v>10008009</v>
      </c>
      <c r="R20" s="67" t="s">
        <v>137</v>
      </c>
      <c r="S20" s="67">
        <v>1039</v>
      </c>
      <c r="T20" s="67" t="s">
        <v>138</v>
      </c>
      <c r="U20" s="67"/>
      <c r="V20" s="64" t="s">
        <v>191</v>
      </c>
      <c r="W20" s="64">
        <v>9340</v>
      </c>
      <c r="X20" s="64"/>
      <c r="Y20" s="64" t="s">
        <v>139</v>
      </c>
      <c r="Z20" s="64"/>
    </row>
    <row r="21" spans="1:26" s="69" customFormat="1" ht="15" customHeight="1">
      <c r="A21" s="64" t="s">
        <v>283</v>
      </c>
      <c r="B21" s="65" t="s">
        <v>144</v>
      </c>
      <c r="C21" s="66" t="s">
        <v>222</v>
      </c>
      <c r="D21" s="67" t="s">
        <v>190</v>
      </c>
      <c r="E21" s="64" t="s">
        <v>192</v>
      </c>
      <c r="F21" s="64" t="s">
        <v>38</v>
      </c>
      <c r="G21" s="68">
        <v>65090.46</v>
      </c>
      <c r="H21" s="64">
        <v>6.9690000000000003</v>
      </c>
      <c r="I21" s="69" t="str">
        <f>Q21&amp;S21&amp;P21</f>
        <v>100080091039465</v>
      </c>
      <c r="J21" s="70">
        <v>9103.39</v>
      </c>
      <c r="K21" s="70">
        <v>63441.52491</v>
      </c>
      <c r="L21" s="64" t="s">
        <v>284</v>
      </c>
      <c r="M21" s="64" t="s">
        <v>205</v>
      </c>
      <c r="N21" s="71" t="s">
        <v>318</v>
      </c>
      <c r="O21" s="71" t="s">
        <v>322</v>
      </c>
      <c r="P21" s="71">
        <v>465</v>
      </c>
      <c r="Q21" s="67">
        <v>10008009</v>
      </c>
      <c r="R21" s="67" t="s">
        <v>137</v>
      </c>
      <c r="S21" s="67">
        <v>1039</v>
      </c>
      <c r="T21" s="67" t="s">
        <v>138</v>
      </c>
      <c r="U21" s="67"/>
      <c r="V21" s="64" t="s">
        <v>191</v>
      </c>
      <c r="W21" s="64">
        <v>9340</v>
      </c>
      <c r="X21" s="64"/>
      <c r="Y21" s="64" t="s">
        <v>139</v>
      </c>
      <c r="Z21" s="64"/>
    </row>
    <row r="22" spans="1:26" s="69" customFormat="1" ht="15" customHeight="1">
      <c r="A22" s="64" t="s">
        <v>311</v>
      </c>
      <c r="B22" s="65" t="s">
        <v>145</v>
      </c>
      <c r="C22" s="66" t="s">
        <v>224</v>
      </c>
      <c r="D22" s="67" t="s">
        <v>190</v>
      </c>
      <c r="E22" s="64" t="s">
        <v>192</v>
      </c>
      <c r="F22" s="64" t="s">
        <v>38</v>
      </c>
      <c r="G22" s="68">
        <v>119420.96</v>
      </c>
      <c r="H22" s="64">
        <v>13.388</v>
      </c>
      <c r="I22" s="69" t="str">
        <f>Q22&amp;S22&amp;P22</f>
        <v>100080091104465</v>
      </c>
      <c r="J22" s="70">
        <v>9103.39</v>
      </c>
      <c r="K22" s="70">
        <v>121876.18531999999</v>
      </c>
      <c r="L22" s="64" t="s">
        <v>312</v>
      </c>
      <c r="M22" s="64" t="s">
        <v>201</v>
      </c>
      <c r="N22" s="71" t="s">
        <v>318</v>
      </c>
      <c r="O22" s="71" t="s">
        <v>322</v>
      </c>
      <c r="P22" s="71">
        <v>465</v>
      </c>
      <c r="Q22" s="67">
        <v>10008009</v>
      </c>
      <c r="R22" s="67" t="s">
        <v>137</v>
      </c>
      <c r="S22" s="67">
        <v>1104</v>
      </c>
      <c r="T22" s="67" t="s">
        <v>138</v>
      </c>
      <c r="U22" s="67"/>
      <c r="V22" s="64" t="s">
        <v>191</v>
      </c>
      <c r="W22" s="64">
        <v>8920</v>
      </c>
      <c r="X22" s="64"/>
      <c r="Y22" s="64" t="s">
        <v>139</v>
      </c>
      <c r="Z22" s="64"/>
    </row>
    <row r="23" spans="1:26">
      <c r="A23" s="72" t="s">
        <v>243</v>
      </c>
      <c r="B23" s="73" t="s">
        <v>152</v>
      </c>
      <c r="C23" s="74" t="s">
        <v>150</v>
      </c>
      <c r="D23" s="67" t="s">
        <v>244</v>
      </c>
      <c r="E23" s="69" t="s">
        <v>192</v>
      </c>
      <c r="F23" s="69" t="s">
        <v>38</v>
      </c>
      <c r="G23" s="70">
        <v>97079.96</v>
      </c>
      <c r="H23" s="69">
        <v>10.394</v>
      </c>
      <c r="I23" s="69" t="str">
        <f>Q23&amp;S23&amp;P23</f>
        <v>100080091039465</v>
      </c>
      <c r="J23" s="70">
        <v>9103.39</v>
      </c>
      <c r="K23" s="70">
        <v>94620.63566</v>
      </c>
      <c r="L23" s="69" t="s">
        <v>245</v>
      </c>
      <c r="M23" s="71" t="s">
        <v>205</v>
      </c>
      <c r="N23" s="71" t="s">
        <v>318</v>
      </c>
      <c r="O23" s="71" t="s">
        <v>322</v>
      </c>
      <c r="P23" s="71">
        <v>465</v>
      </c>
      <c r="Q23" s="71">
        <v>10008009</v>
      </c>
      <c r="R23" s="71" t="s">
        <v>137</v>
      </c>
      <c r="S23" s="71">
        <v>1039</v>
      </c>
      <c r="T23" s="71" t="s">
        <v>138</v>
      </c>
      <c r="U23" s="71"/>
      <c r="V23" s="69" t="s">
        <v>191</v>
      </c>
      <c r="W23" s="69">
        <v>9340</v>
      </c>
      <c r="X23" s="69"/>
      <c r="Y23" s="69" t="s">
        <v>139</v>
      </c>
      <c r="Z23" s="69"/>
    </row>
    <row r="24" spans="1:26">
      <c r="A24" s="64" t="s">
        <v>265</v>
      </c>
      <c r="B24" s="65" t="s">
        <v>149</v>
      </c>
      <c r="C24" s="66" t="s">
        <v>223</v>
      </c>
      <c r="D24" s="67" t="s">
        <v>244</v>
      </c>
      <c r="E24" s="64" t="s">
        <v>192</v>
      </c>
      <c r="F24" s="64" t="s">
        <v>38</v>
      </c>
      <c r="G24" s="68">
        <v>110221.34</v>
      </c>
      <c r="H24" s="64">
        <v>11.801</v>
      </c>
      <c r="I24" s="69" t="str">
        <f>Q24&amp;S24&amp;P24</f>
        <v>100080091039465</v>
      </c>
      <c r="J24" s="70">
        <v>9103.39</v>
      </c>
      <c r="K24" s="70">
        <v>107429.10539</v>
      </c>
      <c r="L24" s="64" t="s">
        <v>266</v>
      </c>
      <c r="M24" s="64" t="s">
        <v>205</v>
      </c>
      <c r="N24" s="71" t="s">
        <v>318</v>
      </c>
      <c r="O24" s="71" t="s">
        <v>322</v>
      </c>
      <c r="P24" s="71">
        <v>465</v>
      </c>
      <c r="Q24" s="67">
        <v>10008009</v>
      </c>
      <c r="R24" s="67" t="s">
        <v>137</v>
      </c>
      <c r="S24" s="67">
        <v>1039</v>
      </c>
      <c r="T24" s="67" t="s">
        <v>138</v>
      </c>
      <c r="V24" s="64" t="s">
        <v>191</v>
      </c>
      <c r="W24" s="64">
        <v>9340</v>
      </c>
      <c r="Y24" s="64" t="s">
        <v>139</v>
      </c>
    </row>
    <row r="25" spans="1:26">
      <c r="A25" s="64" t="s">
        <v>285</v>
      </c>
      <c r="B25" s="65" t="s">
        <v>146</v>
      </c>
      <c r="C25" s="66" t="s">
        <v>199</v>
      </c>
      <c r="D25" s="67" t="s">
        <v>244</v>
      </c>
      <c r="E25" s="64" t="s">
        <v>192</v>
      </c>
      <c r="F25" s="64" t="s">
        <v>38</v>
      </c>
      <c r="G25" s="68">
        <v>108979.12</v>
      </c>
      <c r="H25" s="64">
        <v>11.667999999999999</v>
      </c>
      <c r="I25" s="69" t="str">
        <f>Q25&amp;S25&amp;P25</f>
        <v>100080091039465</v>
      </c>
      <c r="J25" s="70">
        <v>9103.39</v>
      </c>
      <c r="K25" s="70">
        <v>106218.35451999999</v>
      </c>
      <c r="L25" s="64" t="s">
        <v>286</v>
      </c>
      <c r="M25" s="64" t="s">
        <v>205</v>
      </c>
      <c r="N25" s="71" t="s">
        <v>318</v>
      </c>
      <c r="O25" s="71" t="s">
        <v>322</v>
      </c>
      <c r="P25" s="71">
        <v>465</v>
      </c>
      <c r="Q25" s="67">
        <v>10008009</v>
      </c>
      <c r="R25" s="67" t="s">
        <v>137</v>
      </c>
      <c r="S25" s="67">
        <v>1039</v>
      </c>
      <c r="T25" s="67" t="s">
        <v>138</v>
      </c>
      <c r="V25" s="64" t="s">
        <v>191</v>
      </c>
      <c r="W25" s="64">
        <v>9340</v>
      </c>
      <c r="Y25" s="64" t="s">
        <v>139</v>
      </c>
    </row>
    <row r="26" spans="1:26">
      <c r="A26" s="64" t="s">
        <v>315</v>
      </c>
      <c r="B26" s="65" t="s">
        <v>153</v>
      </c>
      <c r="C26" s="66" t="s">
        <v>165</v>
      </c>
      <c r="D26" s="67" t="s">
        <v>244</v>
      </c>
      <c r="E26" s="64" t="s">
        <v>192</v>
      </c>
      <c r="F26" s="64" t="s">
        <v>38</v>
      </c>
      <c r="G26" s="68">
        <v>95446.83</v>
      </c>
      <c r="H26" s="64">
        <v>10.617000000000001</v>
      </c>
      <c r="I26" s="69" t="str">
        <f>Q26&amp;S26&amp;P26</f>
        <v>100080091069465</v>
      </c>
      <c r="J26" s="70">
        <v>9103.39</v>
      </c>
      <c r="K26" s="70">
        <v>96650.691630000001</v>
      </c>
      <c r="L26" s="64" t="s">
        <v>316</v>
      </c>
      <c r="M26" s="64" t="s">
        <v>171</v>
      </c>
      <c r="N26" s="71" t="s">
        <v>318</v>
      </c>
      <c r="O26" s="71" t="s">
        <v>322</v>
      </c>
      <c r="P26" s="71">
        <v>465</v>
      </c>
      <c r="Q26" s="67">
        <v>10008009</v>
      </c>
      <c r="R26" s="67" t="s">
        <v>137</v>
      </c>
      <c r="S26" s="67">
        <v>1069</v>
      </c>
      <c r="T26" s="67" t="s">
        <v>138</v>
      </c>
      <c r="V26" s="64" t="s">
        <v>191</v>
      </c>
      <c r="W26" s="64">
        <v>8990</v>
      </c>
      <c r="Y26" s="64" t="s">
        <v>139</v>
      </c>
    </row>
    <row r="27" spans="1:26">
      <c r="A27" s="72" t="s">
        <v>209</v>
      </c>
      <c r="B27" s="73" t="s">
        <v>140</v>
      </c>
      <c r="C27" s="74" t="s">
        <v>170</v>
      </c>
      <c r="D27" s="67" t="s">
        <v>210</v>
      </c>
      <c r="E27" s="69" t="s">
        <v>192</v>
      </c>
      <c r="F27" s="69" t="s">
        <v>38</v>
      </c>
      <c r="G27" s="70">
        <v>123222.62</v>
      </c>
      <c r="H27" s="69">
        <v>13.193</v>
      </c>
      <c r="I27" s="69" t="str">
        <f>Q27&amp;S27&amp;P27</f>
        <v>100080091039465</v>
      </c>
      <c r="J27" s="70">
        <v>9103.39</v>
      </c>
      <c r="K27" s="70">
        <v>120101.02426999999</v>
      </c>
      <c r="L27" s="69" t="s">
        <v>211</v>
      </c>
      <c r="M27" s="71" t="s">
        <v>205</v>
      </c>
      <c r="N27" s="71" t="s">
        <v>318</v>
      </c>
      <c r="O27" s="71" t="s">
        <v>322</v>
      </c>
      <c r="P27" s="71">
        <v>465</v>
      </c>
      <c r="Q27" s="71">
        <v>10008009</v>
      </c>
      <c r="R27" s="71" t="s">
        <v>137</v>
      </c>
      <c r="S27" s="71">
        <v>1039</v>
      </c>
      <c r="T27" s="71" t="s">
        <v>138</v>
      </c>
      <c r="U27" s="71"/>
      <c r="V27" s="69" t="s">
        <v>191</v>
      </c>
      <c r="W27" s="69">
        <v>9340</v>
      </c>
      <c r="X27" s="69"/>
      <c r="Y27" s="69" t="s">
        <v>139</v>
      </c>
      <c r="Z27" s="69"/>
    </row>
    <row r="28" spans="1:26">
      <c r="A28" s="64" t="s">
        <v>305</v>
      </c>
      <c r="B28" s="65" t="s">
        <v>144</v>
      </c>
      <c r="C28" s="66" t="s">
        <v>188</v>
      </c>
      <c r="D28" s="67" t="s">
        <v>210</v>
      </c>
      <c r="E28" s="64" t="s">
        <v>192</v>
      </c>
      <c r="F28" s="64" t="s">
        <v>38</v>
      </c>
      <c r="G28" s="68">
        <v>113368.92</v>
      </c>
      <c r="H28" s="64">
        <v>12.138</v>
      </c>
      <c r="I28" s="69" t="str">
        <f>Q28&amp;S28&amp;P28</f>
        <v>100080091039465</v>
      </c>
      <c r="J28" s="70">
        <v>9103.39</v>
      </c>
      <c r="K28" s="70">
        <v>110496.94781999999</v>
      </c>
      <c r="L28" s="64" t="s">
        <v>306</v>
      </c>
      <c r="M28" s="64" t="s">
        <v>205</v>
      </c>
      <c r="N28" s="71" t="s">
        <v>318</v>
      </c>
      <c r="O28" s="71" t="s">
        <v>322</v>
      </c>
      <c r="P28" s="71">
        <v>465</v>
      </c>
      <c r="Q28" s="67">
        <v>10008009</v>
      </c>
      <c r="R28" s="67" t="s">
        <v>137</v>
      </c>
      <c r="S28" s="67">
        <v>1039</v>
      </c>
      <c r="T28" s="67" t="s">
        <v>138</v>
      </c>
      <c r="V28" s="64" t="s">
        <v>191</v>
      </c>
      <c r="W28" s="64">
        <v>9340</v>
      </c>
      <c r="Y28" s="64" t="s">
        <v>139</v>
      </c>
    </row>
    <row r="29" spans="1:26">
      <c r="A29" s="64" t="s">
        <v>309</v>
      </c>
      <c r="B29" s="65" t="s">
        <v>153</v>
      </c>
      <c r="C29" s="66" t="s">
        <v>185</v>
      </c>
      <c r="D29" s="67" t="s">
        <v>210</v>
      </c>
      <c r="E29" s="64" t="s">
        <v>192</v>
      </c>
      <c r="F29" s="64" t="s">
        <v>38</v>
      </c>
      <c r="G29" s="68">
        <v>93007.72</v>
      </c>
      <c r="H29" s="64">
        <v>9.9580000000000002</v>
      </c>
      <c r="I29" s="69" t="str">
        <f>Q29&amp;S29&amp;P29</f>
        <v>100080091039465</v>
      </c>
      <c r="J29" s="70">
        <v>9103.39</v>
      </c>
      <c r="K29" s="70">
        <v>90651.557619999992</v>
      </c>
      <c r="L29" s="64" t="s">
        <v>310</v>
      </c>
      <c r="M29" s="64" t="s">
        <v>205</v>
      </c>
      <c r="N29" s="71" t="s">
        <v>318</v>
      </c>
      <c r="O29" s="71" t="s">
        <v>322</v>
      </c>
      <c r="P29" s="71">
        <v>465</v>
      </c>
      <c r="Q29" s="67">
        <v>10008009</v>
      </c>
      <c r="R29" s="67" t="s">
        <v>137</v>
      </c>
      <c r="S29" s="67">
        <v>1039</v>
      </c>
      <c r="T29" s="67" t="s">
        <v>138</v>
      </c>
      <c r="V29" s="64" t="s">
        <v>191</v>
      </c>
      <c r="W29" s="64">
        <v>9340</v>
      </c>
      <c r="Y29" s="64" t="s">
        <v>139</v>
      </c>
    </row>
    <row r="30" spans="1:26">
      <c r="A30" s="72" t="s">
        <v>194</v>
      </c>
      <c r="B30" s="73" t="s">
        <v>153</v>
      </c>
      <c r="C30" s="74" t="s">
        <v>174</v>
      </c>
      <c r="D30" s="67" t="s">
        <v>195</v>
      </c>
      <c r="E30" s="69" t="s">
        <v>192</v>
      </c>
      <c r="F30" s="69" t="s">
        <v>40</v>
      </c>
      <c r="G30" s="70">
        <v>166803</v>
      </c>
      <c r="H30" s="69">
        <v>12.22</v>
      </c>
      <c r="I30" s="69" t="str">
        <f>Q30&amp;S30&amp;P30</f>
        <v>100080091069465</v>
      </c>
      <c r="J30" s="70">
        <v>14306.71</v>
      </c>
      <c r="K30" s="70">
        <v>174827.99619999999</v>
      </c>
      <c r="L30" s="69" t="s">
        <v>196</v>
      </c>
      <c r="M30" s="71" t="s">
        <v>171</v>
      </c>
      <c r="N30" s="71" t="s">
        <v>318</v>
      </c>
      <c r="O30" s="71" t="s">
        <v>322</v>
      </c>
      <c r="P30" s="71">
        <v>465</v>
      </c>
      <c r="Q30" s="71">
        <v>10008009</v>
      </c>
      <c r="R30" s="71" t="s">
        <v>137</v>
      </c>
      <c r="S30" s="71">
        <v>1069</v>
      </c>
      <c r="T30" s="71" t="s">
        <v>138</v>
      </c>
      <c r="U30" s="71"/>
      <c r="V30" s="69" t="s">
        <v>191</v>
      </c>
      <c r="W30" s="69">
        <v>13650</v>
      </c>
      <c r="X30" s="69"/>
      <c r="Y30" s="69" t="s">
        <v>139</v>
      </c>
      <c r="Z30" s="69"/>
    </row>
    <row r="31" spans="1:26">
      <c r="A31" s="72" t="s">
        <v>247</v>
      </c>
      <c r="B31" s="73" t="s">
        <v>145</v>
      </c>
      <c r="C31" s="74" t="s">
        <v>202</v>
      </c>
      <c r="D31" s="67" t="s">
        <v>195</v>
      </c>
      <c r="E31" s="69" t="s">
        <v>192</v>
      </c>
      <c r="F31" s="69" t="s">
        <v>40</v>
      </c>
      <c r="G31" s="70">
        <v>124228.65</v>
      </c>
      <c r="H31" s="69">
        <v>9.1010000000000009</v>
      </c>
      <c r="I31" s="69" t="str">
        <f>Q31&amp;S31&amp;P31</f>
        <v>100080091069465</v>
      </c>
      <c r="J31" s="70">
        <v>14306.71</v>
      </c>
      <c r="K31" s="70">
        <v>130205.36771000001</v>
      </c>
      <c r="L31" s="69" t="s">
        <v>248</v>
      </c>
      <c r="M31" s="71" t="s">
        <v>171</v>
      </c>
      <c r="N31" s="71" t="s">
        <v>318</v>
      </c>
      <c r="O31" s="71" t="s">
        <v>322</v>
      </c>
      <c r="P31" s="71">
        <v>465</v>
      </c>
      <c r="Q31" s="71">
        <v>10008009</v>
      </c>
      <c r="R31" s="71" t="s">
        <v>137</v>
      </c>
      <c r="S31" s="71">
        <v>1069</v>
      </c>
      <c r="T31" s="71" t="s">
        <v>138</v>
      </c>
      <c r="U31" s="71"/>
      <c r="V31" s="69" t="s">
        <v>191</v>
      </c>
      <c r="W31" s="69">
        <v>13650</v>
      </c>
      <c r="X31" s="69"/>
      <c r="Y31" s="69" t="s">
        <v>139</v>
      </c>
      <c r="Z31" s="69"/>
    </row>
    <row r="32" spans="1:26">
      <c r="A32" s="72" t="s">
        <v>217</v>
      </c>
      <c r="B32" s="73" t="s">
        <v>140</v>
      </c>
      <c r="C32" s="74" t="s">
        <v>154</v>
      </c>
      <c r="D32" s="67" t="s">
        <v>218</v>
      </c>
      <c r="E32" s="69" t="s">
        <v>192</v>
      </c>
      <c r="F32" s="69" t="s">
        <v>40</v>
      </c>
      <c r="G32" s="70">
        <v>102946.25</v>
      </c>
      <c r="H32" s="69">
        <v>7.4870000000000001</v>
      </c>
      <c r="I32" s="69" t="str">
        <f>Q32&amp;S32&amp;P32</f>
        <v>100080091039465</v>
      </c>
      <c r="J32" s="70">
        <v>14306.71</v>
      </c>
      <c r="K32" s="70">
        <v>107114.33777</v>
      </c>
      <c r="L32" s="69" t="s">
        <v>219</v>
      </c>
      <c r="M32" s="71" t="s">
        <v>205</v>
      </c>
      <c r="N32" s="71" t="s">
        <v>318</v>
      </c>
      <c r="O32" s="71" t="s">
        <v>322</v>
      </c>
      <c r="P32" s="71">
        <v>465</v>
      </c>
      <c r="Q32" s="71">
        <v>10008009</v>
      </c>
      <c r="R32" s="71" t="s">
        <v>137</v>
      </c>
      <c r="S32" s="71">
        <v>1039</v>
      </c>
      <c r="T32" s="71" t="s">
        <v>138</v>
      </c>
      <c r="U32" s="71"/>
      <c r="V32" s="69" t="s">
        <v>191</v>
      </c>
      <c r="W32" s="69">
        <v>13750</v>
      </c>
      <c r="X32" s="69"/>
      <c r="Y32" s="69" t="s">
        <v>139</v>
      </c>
      <c r="Z32" s="69"/>
    </row>
    <row r="33" spans="1:26">
      <c r="A33" s="72" t="s">
        <v>251</v>
      </c>
      <c r="B33" s="73" t="s">
        <v>152</v>
      </c>
      <c r="C33" s="74" t="s">
        <v>203</v>
      </c>
      <c r="D33" s="67" t="s">
        <v>218</v>
      </c>
      <c r="E33" s="69" t="s">
        <v>192</v>
      </c>
      <c r="F33" s="69" t="s">
        <v>40</v>
      </c>
      <c r="G33" s="70">
        <v>65120</v>
      </c>
      <c r="H33" s="69">
        <v>4.7359999999999998</v>
      </c>
      <c r="I33" s="69" t="str">
        <f>Q33&amp;S33&amp;P33</f>
        <v>100080091039465</v>
      </c>
      <c r="J33" s="70">
        <v>14306.71</v>
      </c>
      <c r="K33" s="70">
        <v>67756.578559999994</v>
      </c>
      <c r="L33" s="69" t="s">
        <v>252</v>
      </c>
      <c r="M33" s="71" t="s">
        <v>205</v>
      </c>
      <c r="N33" s="71" t="s">
        <v>318</v>
      </c>
      <c r="O33" s="71" t="s">
        <v>322</v>
      </c>
      <c r="P33" s="71">
        <v>465</v>
      </c>
      <c r="Q33" s="71">
        <v>10008009</v>
      </c>
      <c r="R33" s="71" t="s">
        <v>137</v>
      </c>
      <c r="S33" s="71">
        <v>1039</v>
      </c>
      <c r="T33" s="71" t="s">
        <v>138</v>
      </c>
      <c r="U33" s="71"/>
      <c r="V33" s="69" t="s">
        <v>191</v>
      </c>
      <c r="W33" s="69">
        <v>13750</v>
      </c>
      <c r="X33" s="69"/>
      <c r="Y33" s="69" t="s">
        <v>139</v>
      </c>
      <c r="Z33" s="69"/>
    </row>
    <row r="34" spans="1:26">
      <c r="A34" s="72" t="s">
        <v>255</v>
      </c>
      <c r="B34" s="73" t="s">
        <v>142</v>
      </c>
      <c r="C34" s="74" t="s">
        <v>186</v>
      </c>
      <c r="D34" s="67" t="s">
        <v>218</v>
      </c>
      <c r="E34" s="69" t="s">
        <v>192</v>
      </c>
      <c r="F34" s="69" t="s">
        <v>40</v>
      </c>
      <c r="G34" s="70">
        <v>87670</v>
      </c>
      <c r="H34" s="69">
        <v>6.3760000000000003</v>
      </c>
      <c r="I34" s="69" t="str">
        <f>Q34&amp;S34&amp;P34</f>
        <v>100080091039465</v>
      </c>
      <c r="J34" s="70">
        <v>14306.71</v>
      </c>
      <c r="K34" s="70">
        <v>91219.58296</v>
      </c>
      <c r="L34" s="69" t="s">
        <v>256</v>
      </c>
      <c r="M34" s="71" t="s">
        <v>205</v>
      </c>
      <c r="N34" s="71" t="s">
        <v>318</v>
      </c>
      <c r="O34" s="71" t="s">
        <v>322</v>
      </c>
      <c r="P34" s="71">
        <v>465</v>
      </c>
      <c r="Q34" s="71">
        <v>10008009</v>
      </c>
      <c r="R34" s="71" t="s">
        <v>137</v>
      </c>
      <c r="S34" s="71">
        <v>1039</v>
      </c>
      <c r="T34" s="71" t="s">
        <v>138</v>
      </c>
      <c r="U34" s="71"/>
      <c r="V34" s="69" t="s">
        <v>191</v>
      </c>
      <c r="W34" s="69">
        <v>13750</v>
      </c>
      <c r="X34" s="69"/>
      <c r="Y34" s="69" t="s">
        <v>139</v>
      </c>
      <c r="Z34" s="69"/>
    </row>
    <row r="35" spans="1:26">
      <c r="A35" s="64" t="s">
        <v>273</v>
      </c>
      <c r="B35" s="65" t="s">
        <v>148</v>
      </c>
      <c r="C35" s="66" t="s">
        <v>147</v>
      </c>
      <c r="D35" s="67" t="s">
        <v>218</v>
      </c>
      <c r="E35" s="64" t="s">
        <v>192</v>
      </c>
      <c r="F35" s="64" t="s">
        <v>40</v>
      </c>
      <c r="G35" s="68">
        <v>93225</v>
      </c>
      <c r="H35" s="64">
        <v>6.78</v>
      </c>
      <c r="I35" s="69" t="str">
        <f>Q35&amp;S35&amp;P35</f>
        <v>100080091039465</v>
      </c>
      <c r="J35" s="70">
        <v>14306.71</v>
      </c>
      <c r="K35" s="70">
        <v>96999.493799999997</v>
      </c>
      <c r="L35" s="64" t="s">
        <v>274</v>
      </c>
      <c r="M35" s="64" t="s">
        <v>205</v>
      </c>
      <c r="N35" s="71" t="s">
        <v>318</v>
      </c>
      <c r="O35" s="71" t="s">
        <v>322</v>
      </c>
      <c r="P35" s="71">
        <v>465</v>
      </c>
      <c r="Q35" s="67">
        <v>10008009</v>
      </c>
      <c r="R35" s="67" t="s">
        <v>137</v>
      </c>
      <c r="S35" s="67">
        <v>1039</v>
      </c>
      <c r="T35" s="67" t="s">
        <v>138</v>
      </c>
      <c r="V35" s="64" t="s">
        <v>191</v>
      </c>
      <c r="W35" s="64">
        <v>13750</v>
      </c>
      <c r="Y35" s="64" t="s">
        <v>139</v>
      </c>
    </row>
    <row r="36" spans="1:26">
      <c r="A36" s="64" t="s">
        <v>291</v>
      </c>
      <c r="B36" s="65" t="s">
        <v>155</v>
      </c>
      <c r="C36" s="66" t="s">
        <v>167</v>
      </c>
      <c r="D36" s="67" t="s">
        <v>218</v>
      </c>
      <c r="E36" s="64" t="s">
        <v>192</v>
      </c>
      <c r="F36" s="64" t="s">
        <v>40</v>
      </c>
      <c r="G36" s="68">
        <v>96882.5</v>
      </c>
      <c r="H36" s="64">
        <v>7.0460000000000003</v>
      </c>
      <c r="I36" s="69" t="str">
        <f>Q36&amp;S36&amp;P36</f>
        <v>100080091039465</v>
      </c>
      <c r="J36" s="70">
        <v>14306.71</v>
      </c>
      <c r="K36" s="70">
        <v>100805.07866</v>
      </c>
      <c r="L36" s="64" t="s">
        <v>292</v>
      </c>
      <c r="M36" s="64" t="s">
        <v>205</v>
      </c>
      <c r="N36" s="71" t="s">
        <v>318</v>
      </c>
      <c r="O36" s="71" t="s">
        <v>322</v>
      </c>
      <c r="P36" s="71">
        <v>465</v>
      </c>
      <c r="Q36" s="67">
        <v>10008009</v>
      </c>
      <c r="R36" s="67" t="s">
        <v>137</v>
      </c>
      <c r="S36" s="67">
        <v>1039</v>
      </c>
      <c r="T36" s="67" t="s">
        <v>138</v>
      </c>
      <c r="V36" s="64" t="s">
        <v>191</v>
      </c>
      <c r="W36" s="64">
        <v>13750</v>
      </c>
      <c r="Y36" s="64" t="s">
        <v>139</v>
      </c>
    </row>
    <row r="37" spans="1:26">
      <c r="A37" s="64" t="s">
        <v>270</v>
      </c>
      <c r="B37" s="65" t="s">
        <v>142</v>
      </c>
      <c r="C37" s="66" t="s">
        <v>177</v>
      </c>
      <c r="D37" s="67" t="s">
        <v>271</v>
      </c>
      <c r="E37" s="64" t="s">
        <v>192</v>
      </c>
      <c r="F37" s="64" t="s">
        <v>38</v>
      </c>
      <c r="G37" s="68">
        <v>114280.88</v>
      </c>
      <c r="H37" s="64">
        <v>12.712</v>
      </c>
      <c r="I37" s="69" t="str">
        <f>Q37&amp;S37&amp;P37</f>
        <v>100080091069465</v>
      </c>
      <c r="J37" s="70">
        <v>9103.39</v>
      </c>
      <c r="K37" s="70">
        <v>115722.29367999999</v>
      </c>
      <c r="L37" s="64" t="s">
        <v>272</v>
      </c>
      <c r="M37" s="64" t="s">
        <v>171</v>
      </c>
      <c r="N37" s="71" t="s">
        <v>318</v>
      </c>
      <c r="O37" s="71" t="s">
        <v>322</v>
      </c>
      <c r="P37" s="71">
        <v>465</v>
      </c>
      <c r="Q37" s="67">
        <v>10008009</v>
      </c>
      <c r="R37" s="67" t="s">
        <v>137</v>
      </c>
      <c r="S37" s="67">
        <v>1069</v>
      </c>
      <c r="T37" s="67" t="s">
        <v>138</v>
      </c>
      <c r="V37" s="64" t="s">
        <v>191</v>
      </c>
      <c r="W37" s="64">
        <v>8990</v>
      </c>
      <c r="Y37" s="64" t="s">
        <v>139</v>
      </c>
    </row>
    <row r="38" spans="1:26">
      <c r="A38" s="64" t="s">
        <v>287</v>
      </c>
      <c r="B38" s="65" t="s">
        <v>140</v>
      </c>
      <c r="C38" s="66" t="s">
        <v>182</v>
      </c>
      <c r="D38" s="67" t="s">
        <v>271</v>
      </c>
      <c r="E38" s="64" t="s">
        <v>192</v>
      </c>
      <c r="F38" s="64" t="s">
        <v>38</v>
      </c>
      <c r="G38" s="68">
        <v>125976.87</v>
      </c>
      <c r="H38" s="64">
        <v>14.013</v>
      </c>
      <c r="I38" s="69" t="str">
        <f>Q38&amp;S38&amp;P38</f>
        <v>100080091069465</v>
      </c>
      <c r="J38" s="70">
        <v>9103.39</v>
      </c>
      <c r="K38" s="70">
        <v>127565.80406999998</v>
      </c>
      <c r="L38" s="64" t="s">
        <v>288</v>
      </c>
      <c r="M38" s="64" t="s">
        <v>171</v>
      </c>
      <c r="N38" s="71" t="s">
        <v>318</v>
      </c>
      <c r="O38" s="71" t="s">
        <v>322</v>
      </c>
      <c r="P38" s="71">
        <v>465</v>
      </c>
      <c r="Q38" s="67">
        <v>10008009</v>
      </c>
      <c r="R38" s="67" t="s">
        <v>137</v>
      </c>
      <c r="S38" s="67">
        <v>1069</v>
      </c>
      <c r="T38" s="67" t="s">
        <v>138</v>
      </c>
      <c r="V38" s="64" t="s">
        <v>191</v>
      </c>
      <c r="W38" s="64">
        <v>8990</v>
      </c>
      <c r="Y38" s="64" t="s">
        <v>139</v>
      </c>
    </row>
    <row r="39" spans="1:26">
      <c r="A39" s="64" t="s">
        <v>313</v>
      </c>
      <c r="B39" s="65" t="s">
        <v>146</v>
      </c>
      <c r="C39" s="66" t="s">
        <v>180</v>
      </c>
      <c r="D39" s="67" t="s">
        <v>271</v>
      </c>
      <c r="E39" s="64" t="s">
        <v>192</v>
      </c>
      <c r="F39" s="64" t="s">
        <v>38</v>
      </c>
      <c r="G39" s="68">
        <v>140738.45000000001</v>
      </c>
      <c r="H39" s="64">
        <v>15.654999999999999</v>
      </c>
      <c r="I39" s="69" t="str">
        <f>Q39&amp;S39&amp;P39</f>
        <v>100080091069465</v>
      </c>
      <c r="J39" s="70">
        <v>9103.39</v>
      </c>
      <c r="K39" s="70">
        <v>142513.57045</v>
      </c>
      <c r="L39" s="64" t="s">
        <v>314</v>
      </c>
      <c r="M39" s="64" t="s">
        <v>171</v>
      </c>
      <c r="N39" s="71" t="s">
        <v>318</v>
      </c>
      <c r="O39" s="71" t="s">
        <v>322</v>
      </c>
      <c r="P39" s="71">
        <v>465</v>
      </c>
      <c r="Q39" s="67">
        <v>10008009</v>
      </c>
      <c r="R39" s="67" t="s">
        <v>137</v>
      </c>
      <c r="S39" s="67">
        <v>1069</v>
      </c>
      <c r="T39" s="67" t="s">
        <v>138</v>
      </c>
      <c r="V39" s="64" t="s">
        <v>191</v>
      </c>
      <c r="W39" s="64">
        <v>8990</v>
      </c>
      <c r="Y39" s="64" t="s">
        <v>139</v>
      </c>
    </row>
    <row r="40" spans="1:26">
      <c r="A40" s="64" t="s">
        <v>267</v>
      </c>
      <c r="B40" s="65" t="s">
        <v>136</v>
      </c>
      <c r="C40" s="66" t="s">
        <v>206</v>
      </c>
      <c r="D40" s="67" t="s">
        <v>268</v>
      </c>
      <c r="E40" s="64" t="s">
        <v>192</v>
      </c>
      <c r="F40" s="64" t="s">
        <v>38</v>
      </c>
      <c r="G40" s="68">
        <v>146285.28</v>
      </c>
      <c r="H40" s="64">
        <v>16.271999999999998</v>
      </c>
      <c r="I40" s="69" t="str">
        <f>Q40&amp;S40&amp;P40</f>
        <v>100080091069465</v>
      </c>
      <c r="J40" s="70">
        <v>9103.39</v>
      </c>
      <c r="K40" s="70">
        <v>148130.36207999996</v>
      </c>
      <c r="L40" s="64" t="s">
        <v>269</v>
      </c>
      <c r="M40" s="64" t="s">
        <v>171</v>
      </c>
      <c r="N40" s="71" t="s">
        <v>318</v>
      </c>
      <c r="O40" s="71" t="s">
        <v>322</v>
      </c>
      <c r="P40" s="71">
        <v>465</v>
      </c>
      <c r="Q40" s="67">
        <v>10008009</v>
      </c>
      <c r="R40" s="67" t="s">
        <v>137</v>
      </c>
      <c r="S40" s="67">
        <v>1069</v>
      </c>
      <c r="T40" s="67" t="s">
        <v>138</v>
      </c>
      <c r="V40" s="64" t="s">
        <v>191</v>
      </c>
      <c r="W40" s="64">
        <v>8990</v>
      </c>
      <c r="Y40" s="64" t="s">
        <v>139</v>
      </c>
    </row>
    <row r="41" spans="1:26">
      <c r="A41" s="64" t="s">
        <v>281</v>
      </c>
      <c r="B41" s="65" t="s">
        <v>153</v>
      </c>
      <c r="C41" s="66" t="s">
        <v>173</v>
      </c>
      <c r="D41" s="67" t="s">
        <v>268</v>
      </c>
      <c r="E41" s="64" t="s">
        <v>192</v>
      </c>
      <c r="F41" s="64" t="s">
        <v>38</v>
      </c>
      <c r="G41" s="68">
        <v>109063.18</v>
      </c>
      <c r="H41" s="64">
        <v>11.677</v>
      </c>
      <c r="I41" s="69" t="str">
        <f>Q41&amp;S41&amp;P41</f>
        <v>100080091039465</v>
      </c>
      <c r="J41" s="70">
        <v>9103.39</v>
      </c>
      <c r="K41" s="70">
        <v>106300.28502999998</v>
      </c>
      <c r="L41" s="64" t="s">
        <v>282</v>
      </c>
      <c r="M41" s="64" t="s">
        <v>205</v>
      </c>
      <c r="N41" s="71" t="s">
        <v>318</v>
      </c>
      <c r="O41" s="71" t="s">
        <v>322</v>
      </c>
      <c r="P41" s="71">
        <v>465</v>
      </c>
      <c r="Q41" s="67">
        <v>10008009</v>
      </c>
      <c r="R41" s="67" t="s">
        <v>137</v>
      </c>
      <c r="S41" s="67">
        <v>1039</v>
      </c>
      <c r="T41" s="67" t="s">
        <v>138</v>
      </c>
      <c r="V41" s="64" t="s">
        <v>191</v>
      </c>
      <c r="W41" s="64">
        <v>9340</v>
      </c>
      <c r="Y41" s="64" t="s">
        <v>139</v>
      </c>
    </row>
    <row r="42" spans="1:26">
      <c r="A42" s="64" t="s">
        <v>289</v>
      </c>
      <c r="B42" s="65" t="s">
        <v>146</v>
      </c>
      <c r="C42" s="66" t="s">
        <v>169</v>
      </c>
      <c r="D42" s="67" t="s">
        <v>268</v>
      </c>
      <c r="E42" s="64" t="s">
        <v>192</v>
      </c>
      <c r="F42" s="64" t="s">
        <v>38</v>
      </c>
      <c r="G42" s="68">
        <v>122452.79</v>
      </c>
      <c r="H42" s="64">
        <v>13.621</v>
      </c>
      <c r="I42" s="69" t="str">
        <f>Q42&amp;S42&amp;P42</f>
        <v>100080091069465</v>
      </c>
      <c r="J42" s="70">
        <v>9103.39</v>
      </c>
      <c r="K42" s="70">
        <v>123997.27519</v>
      </c>
      <c r="L42" s="64" t="s">
        <v>290</v>
      </c>
      <c r="M42" s="64" t="s">
        <v>171</v>
      </c>
      <c r="N42" s="71" t="s">
        <v>318</v>
      </c>
      <c r="O42" s="71" t="s">
        <v>322</v>
      </c>
      <c r="P42" s="71">
        <v>465</v>
      </c>
      <c r="Q42" s="67">
        <v>10008009</v>
      </c>
      <c r="R42" s="67" t="s">
        <v>137</v>
      </c>
      <c r="S42" s="67">
        <v>1069</v>
      </c>
      <c r="T42" s="67" t="s">
        <v>138</v>
      </c>
      <c r="V42" s="64" t="s">
        <v>191</v>
      </c>
      <c r="W42" s="64">
        <v>8990</v>
      </c>
      <c r="Y42" s="64" t="s">
        <v>139</v>
      </c>
    </row>
    <row r="43" spans="1:26">
      <c r="A43" s="64" t="s">
        <v>307</v>
      </c>
      <c r="B43" s="65" t="s">
        <v>142</v>
      </c>
      <c r="C43" s="66" t="s">
        <v>164</v>
      </c>
      <c r="D43" s="67" t="s">
        <v>268</v>
      </c>
      <c r="E43" s="64" t="s">
        <v>192</v>
      </c>
      <c r="F43" s="64" t="s">
        <v>38</v>
      </c>
      <c r="G43" s="68">
        <v>134234.48000000001</v>
      </c>
      <c r="H43" s="64">
        <v>14.372</v>
      </c>
      <c r="I43" s="69" t="str">
        <f>Q43&amp;S43&amp;P43</f>
        <v>100080091039465</v>
      </c>
      <c r="J43" s="70">
        <v>9103.39</v>
      </c>
      <c r="K43" s="70">
        <v>130833.92107999999</v>
      </c>
      <c r="L43" s="64" t="s">
        <v>308</v>
      </c>
      <c r="M43" s="64" t="s">
        <v>205</v>
      </c>
      <c r="N43" s="71" t="s">
        <v>318</v>
      </c>
      <c r="O43" s="71" t="s">
        <v>322</v>
      </c>
      <c r="P43" s="71">
        <v>465</v>
      </c>
      <c r="Q43" s="67">
        <v>10008009</v>
      </c>
      <c r="R43" s="67" t="s">
        <v>137</v>
      </c>
      <c r="S43" s="67">
        <v>1039</v>
      </c>
      <c r="T43" s="67" t="s">
        <v>138</v>
      </c>
      <c r="V43" s="64" t="s">
        <v>191</v>
      </c>
      <c r="W43" s="64">
        <v>9340</v>
      </c>
      <c r="Y43" s="64" t="s">
        <v>139</v>
      </c>
    </row>
    <row r="44" spans="1:26">
      <c r="A44" s="72" t="s">
        <v>212</v>
      </c>
      <c r="B44" s="73" t="s">
        <v>152</v>
      </c>
      <c r="C44" s="74" t="s">
        <v>172</v>
      </c>
      <c r="D44" s="67" t="s">
        <v>213</v>
      </c>
      <c r="E44" s="69" t="s">
        <v>192</v>
      </c>
      <c r="F44" s="69" t="s">
        <v>40</v>
      </c>
      <c r="G44" s="70">
        <v>144773.75</v>
      </c>
      <c r="H44" s="69">
        <v>10.529</v>
      </c>
      <c r="I44" s="69" t="str">
        <f>Q44&amp;S44&amp;P44</f>
        <v>100080091039465</v>
      </c>
      <c r="J44" s="70">
        <v>14306.71</v>
      </c>
      <c r="K44" s="70">
        <v>150635.34959</v>
      </c>
      <c r="L44" s="69" t="s">
        <v>214</v>
      </c>
      <c r="M44" s="71" t="s">
        <v>205</v>
      </c>
      <c r="N44" s="71" t="s">
        <v>318</v>
      </c>
      <c r="O44" s="71" t="s">
        <v>322</v>
      </c>
      <c r="P44" s="71">
        <v>465</v>
      </c>
      <c r="Q44" s="71">
        <v>10008009</v>
      </c>
      <c r="R44" s="71" t="s">
        <v>137</v>
      </c>
      <c r="S44" s="71">
        <v>1039</v>
      </c>
      <c r="T44" s="71" t="s">
        <v>138</v>
      </c>
      <c r="U44" s="71"/>
      <c r="V44" s="69" t="s">
        <v>191</v>
      </c>
      <c r="W44" s="69">
        <v>13750</v>
      </c>
      <c r="X44" s="69"/>
      <c r="Y44" s="69" t="s">
        <v>139</v>
      </c>
      <c r="Z44" s="69"/>
    </row>
    <row r="45" spans="1:26">
      <c r="A45" s="72" t="s">
        <v>215</v>
      </c>
      <c r="B45" s="73" t="s">
        <v>141</v>
      </c>
      <c r="C45" s="74" t="s">
        <v>208</v>
      </c>
      <c r="D45" s="67" t="s">
        <v>213</v>
      </c>
      <c r="E45" s="69" t="s">
        <v>192</v>
      </c>
      <c r="F45" s="69" t="s">
        <v>40</v>
      </c>
      <c r="G45" s="70">
        <v>113918.75</v>
      </c>
      <c r="H45" s="69">
        <v>8.2850000000000001</v>
      </c>
      <c r="I45" s="69" t="str">
        <f>Q45&amp;S45&amp;P45</f>
        <v>100080091039465</v>
      </c>
      <c r="J45" s="70">
        <v>14306.71</v>
      </c>
      <c r="K45" s="70">
        <v>118531.09234999999</v>
      </c>
      <c r="L45" s="69" t="s">
        <v>216</v>
      </c>
      <c r="M45" s="71" t="s">
        <v>205</v>
      </c>
      <c r="N45" s="71" t="s">
        <v>318</v>
      </c>
      <c r="O45" s="71" t="s">
        <v>322</v>
      </c>
      <c r="P45" s="71">
        <v>465</v>
      </c>
      <c r="Q45" s="71">
        <v>10008009</v>
      </c>
      <c r="R45" s="71" t="s">
        <v>137</v>
      </c>
      <c r="S45" s="71">
        <v>1039</v>
      </c>
      <c r="T45" s="71" t="s">
        <v>138</v>
      </c>
      <c r="U45" s="71"/>
      <c r="V45" s="69" t="s">
        <v>191</v>
      </c>
      <c r="W45" s="69">
        <v>13750</v>
      </c>
      <c r="X45" s="69"/>
      <c r="Y45" s="69" t="s">
        <v>139</v>
      </c>
      <c r="Z45" s="69"/>
    </row>
    <row r="46" spans="1:26">
      <c r="A46" s="72" t="s">
        <v>220</v>
      </c>
      <c r="B46" s="73" t="s">
        <v>155</v>
      </c>
      <c r="C46" s="74" t="s">
        <v>204</v>
      </c>
      <c r="D46" s="67" t="s">
        <v>213</v>
      </c>
      <c r="E46" s="69" t="s">
        <v>192</v>
      </c>
      <c r="F46" s="69" t="s">
        <v>40</v>
      </c>
      <c r="G46" s="70">
        <v>133402.5</v>
      </c>
      <c r="H46" s="69">
        <v>9.702</v>
      </c>
      <c r="I46" s="69" t="str">
        <f>Q46&amp;S46&amp;P46</f>
        <v>100080091039465</v>
      </c>
      <c r="J46" s="70">
        <v>14306.71</v>
      </c>
      <c r="K46" s="70">
        <v>138803.70041999998</v>
      </c>
      <c r="L46" s="69" t="s">
        <v>221</v>
      </c>
      <c r="M46" s="71" t="s">
        <v>205</v>
      </c>
      <c r="N46" s="71" t="s">
        <v>318</v>
      </c>
      <c r="O46" s="71" t="s">
        <v>322</v>
      </c>
      <c r="P46" s="71">
        <v>465</v>
      </c>
      <c r="Q46" s="71">
        <v>10008009</v>
      </c>
      <c r="R46" s="71" t="s">
        <v>137</v>
      </c>
      <c r="S46" s="71">
        <v>1039</v>
      </c>
      <c r="T46" s="71" t="s">
        <v>138</v>
      </c>
      <c r="U46" s="71"/>
      <c r="V46" s="69" t="s">
        <v>191</v>
      </c>
      <c r="W46" s="69">
        <v>13750</v>
      </c>
      <c r="X46" s="69"/>
      <c r="Y46" s="69" t="s">
        <v>139</v>
      </c>
      <c r="Z46" s="69"/>
    </row>
    <row r="47" spans="1:26">
      <c r="A47" s="72" t="s">
        <v>238</v>
      </c>
      <c r="B47" s="73" t="s">
        <v>157</v>
      </c>
      <c r="C47" s="74" t="s">
        <v>168</v>
      </c>
      <c r="D47" s="67" t="s">
        <v>239</v>
      </c>
      <c r="E47" s="69" t="s">
        <v>192</v>
      </c>
      <c r="F47" s="69" t="s">
        <v>40</v>
      </c>
      <c r="G47" s="70">
        <v>117713.75</v>
      </c>
      <c r="H47" s="69">
        <v>8.5609999999999999</v>
      </c>
      <c r="I47" s="69" t="str">
        <f>Q47&amp;S47&amp;P47</f>
        <v>100080091039465</v>
      </c>
      <c r="J47" s="70">
        <v>14306.71</v>
      </c>
      <c r="K47" s="70">
        <v>122479.74430999999</v>
      </c>
      <c r="L47" s="69" t="s">
        <v>240</v>
      </c>
      <c r="M47" s="71" t="s">
        <v>205</v>
      </c>
      <c r="N47" s="71" t="s">
        <v>318</v>
      </c>
      <c r="O47" s="71" t="s">
        <v>322</v>
      </c>
      <c r="P47" s="71">
        <v>465</v>
      </c>
      <c r="Q47" s="71">
        <v>10008009</v>
      </c>
      <c r="R47" s="71" t="s">
        <v>137</v>
      </c>
      <c r="S47" s="71">
        <v>1039</v>
      </c>
      <c r="T47" s="71" t="s">
        <v>138</v>
      </c>
      <c r="U47" s="71"/>
      <c r="V47" s="69" t="s">
        <v>191</v>
      </c>
      <c r="W47" s="69">
        <v>13750</v>
      </c>
      <c r="X47" s="69"/>
      <c r="Y47" s="69" t="s">
        <v>139</v>
      </c>
      <c r="Z47" s="69"/>
    </row>
    <row r="48" spans="1:26">
      <c r="A48" s="64" t="s">
        <v>277</v>
      </c>
      <c r="B48" s="65" t="s">
        <v>145</v>
      </c>
      <c r="C48" s="66" t="s">
        <v>198</v>
      </c>
      <c r="D48" s="67" t="s">
        <v>239</v>
      </c>
      <c r="E48" s="64" t="s">
        <v>192</v>
      </c>
      <c r="F48" s="64" t="s">
        <v>40</v>
      </c>
      <c r="G48" s="68">
        <v>93747.5</v>
      </c>
      <c r="H48" s="64">
        <v>6.8179999999999996</v>
      </c>
      <c r="I48" s="69" t="str">
        <f>Q48&amp;S48&amp;P48</f>
        <v>100080091039465</v>
      </c>
      <c r="J48" s="70">
        <v>14306.71</v>
      </c>
      <c r="K48" s="70">
        <v>97543.148779999989</v>
      </c>
      <c r="L48" s="64" t="s">
        <v>278</v>
      </c>
      <c r="M48" s="64" t="s">
        <v>205</v>
      </c>
      <c r="N48" s="71" t="s">
        <v>318</v>
      </c>
      <c r="O48" s="71" t="s">
        <v>322</v>
      </c>
      <c r="P48" s="71">
        <v>465</v>
      </c>
      <c r="Q48" s="67">
        <v>10008009</v>
      </c>
      <c r="R48" s="67" t="s">
        <v>137</v>
      </c>
      <c r="S48" s="67">
        <v>1039</v>
      </c>
      <c r="T48" s="67" t="s">
        <v>138</v>
      </c>
      <c r="V48" s="64" t="s">
        <v>191</v>
      </c>
      <c r="W48" s="64">
        <v>13750</v>
      </c>
      <c r="Y48" s="64" t="s">
        <v>139</v>
      </c>
    </row>
    <row r="49" spans="1:25">
      <c r="A49" s="64" t="s">
        <v>293</v>
      </c>
      <c r="B49" s="65" t="s">
        <v>144</v>
      </c>
      <c r="C49" s="66" t="s">
        <v>158</v>
      </c>
      <c r="D49" s="67" t="s">
        <v>239</v>
      </c>
      <c r="E49" s="64" t="s">
        <v>192</v>
      </c>
      <c r="F49" s="64" t="s">
        <v>40</v>
      </c>
      <c r="G49" s="68">
        <v>128411.25</v>
      </c>
      <c r="H49" s="64">
        <v>9.3390000000000004</v>
      </c>
      <c r="I49" s="69" t="str">
        <f>Q49&amp;S49&amp;P49</f>
        <v>100080091039465</v>
      </c>
      <c r="J49" s="70">
        <v>14306.71</v>
      </c>
      <c r="K49" s="70">
        <v>133610.36468999999</v>
      </c>
      <c r="L49" s="64" t="s">
        <v>294</v>
      </c>
      <c r="M49" s="64" t="s">
        <v>205</v>
      </c>
      <c r="N49" s="71" t="s">
        <v>318</v>
      </c>
      <c r="O49" s="71" t="s">
        <v>322</v>
      </c>
      <c r="P49" s="71">
        <v>465</v>
      </c>
      <c r="Q49" s="67">
        <v>10008009</v>
      </c>
      <c r="R49" s="67" t="s">
        <v>137</v>
      </c>
      <c r="S49" s="67">
        <v>1039</v>
      </c>
      <c r="T49" s="67" t="s">
        <v>138</v>
      </c>
      <c r="V49" s="64" t="s">
        <v>191</v>
      </c>
      <c r="W49" s="64">
        <v>13750</v>
      </c>
      <c r="Y49" s="64" t="s">
        <v>139</v>
      </c>
    </row>
  </sheetData>
  <autoFilter ref="A1:Z1" xr:uid="{00000000-0001-0000-0200-000000000000}"/>
  <sortState xmlns:xlrd2="http://schemas.microsoft.com/office/spreadsheetml/2017/richdata2" ref="A2:Z49">
    <sortCondition ref="D2:D49"/>
  </sortState>
  <phoneticPr fontId="2" type="noConversion"/>
  <conditionalFormatting sqref="A1:A1048576">
    <cfRule type="duplicateValues" dxfId="0" priority="1"/>
  </conditionalFormatting>
  <pageMargins left="0.75" right="0.75" top="1" bottom="1" header="0" footer="0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1:C40"/>
  <sheetViews>
    <sheetView workbookViewId="0">
      <selection sqref="A1:C40"/>
    </sheetView>
  </sheetViews>
  <sheetFormatPr baseColWidth="10" defaultRowHeight="12.75"/>
  <cols>
    <col min="1" max="1" width="6.42578125" bestFit="1" customWidth="1"/>
    <col min="2" max="2" width="3" bestFit="1" customWidth="1"/>
    <col min="3" max="3" width="28.42578125" bestFit="1" customWidth="1"/>
  </cols>
  <sheetData>
    <row r="1" spans="1:3">
      <c r="A1" s="38" t="s">
        <v>80</v>
      </c>
      <c r="B1" s="38" t="s">
        <v>81</v>
      </c>
      <c r="C1" s="38" t="s">
        <v>82</v>
      </c>
    </row>
    <row r="2" spans="1:3">
      <c r="A2" s="39">
        <v>999</v>
      </c>
      <c r="B2" s="39" t="s">
        <v>83</v>
      </c>
      <c r="C2" s="39" t="s">
        <v>84</v>
      </c>
    </row>
    <row r="3" spans="1:3">
      <c r="A3" s="39">
        <v>1001</v>
      </c>
      <c r="B3" s="39" t="s">
        <v>83</v>
      </c>
      <c r="C3" s="39" t="s">
        <v>85</v>
      </c>
    </row>
    <row r="4" spans="1:3">
      <c r="A4" s="39">
        <v>1011</v>
      </c>
      <c r="B4" s="39" t="s">
        <v>83</v>
      </c>
      <c r="C4" s="39" t="s">
        <v>86</v>
      </c>
    </row>
    <row r="5" spans="1:3">
      <c r="A5" s="39">
        <v>1036</v>
      </c>
      <c r="B5" s="39" t="s">
        <v>83</v>
      </c>
      <c r="C5" s="39" t="s">
        <v>87</v>
      </c>
    </row>
    <row r="6" spans="1:3">
      <c r="A6" s="39">
        <v>1076</v>
      </c>
      <c r="B6" s="39" t="s">
        <v>83</v>
      </c>
      <c r="C6" s="39" t="s">
        <v>88</v>
      </c>
    </row>
    <row r="7" spans="1:3">
      <c r="A7" s="39">
        <v>1605</v>
      </c>
      <c r="B7" s="39" t="s">
        <v>83</v>
      </c>
      <c r="C7" s="39" t="s">
        <v>89</v>
      </c>
    </row>
    <row r="8" spans="1:3">
      <c r="A8" s="39">
        <v>1642</v>
      </c>
      <c r="B8" s="39" t="s">
        <v>83</v>
      </c>
      <c r="C8" s="39" t="s">
        <v>90</v>
      </c>
    </row>
    <row r="9" spans="1:3">
      <c r="A9" s="39">
        <v>1680</v>
      </c>
      <c r="B9" s="39" t="s">
        <v>83</v>
      </c>
      <c r="C9" s="39" t="s">
        <v>91</v>
      </c>
    </row>
    <row r="10" spans="1:3">
      <c r="A10" s="39">
        <v>1685</v>
      </c>
      <c r="B10" s="39" t="s">
        <v>83</v>
      </c>
      <c r="C10" s="39" t="s">
        <v>92</v>
      </c>
    </row>
    <row r="11" spans="1:3">
      <c r="A11" s="39">
        <v>1745</v>
      </c>
      <c r="B11" s="39" t="s">
        <v>83</v>
      </c>
      <c r="C11" s="39" t="s">
        <v>93</v>
      </c>
    </row>
    <row r="12" spans="1:3">
      <c r="A12" s="39">
        <v>1774</v>
      </c>
      <c r="B12" s="39" t="s">
        <v>83</v>
      </c>
      <c r="C12" s="39" t="s">
        <v>94</v>
      </c>
    </row>
    <row r="13" spans="1:3">
      <c r="A13" s="39">
        <v>1789</v>
      </c>
      <c r="B13" s="39" t="s">
        <v>83</v>
      </c>
      <c r="C13" s="39" t="s">
        <v>95</v>
      </c>
    </row>
    <row r="14" spans="1:3">
      <c r="A14" s="39">
        <v>1993</v>
      </c>
      <c r="B14" s="39" t="s">
        <v>83</v>
      </c>
      <c r="C14" s="39" t="s">
        <v>96</v>
      </c>
    </row>
    <row r="15" spans="1:3">
      <c r="A15" s="39">
        <v>2084</v>
      </c>
      <c r="B15" s="39" t="s">
        <v>83</v>
      </c>
      <c r="C15" s="39" t="s">
        <v>97</v>
      </c>
    </row>
    <row r="16" spans="1:3">
      <c r="A16" s="39">
        <v>2150</v>
      </c>
      <c r="B16" s="39" t="s">
        <v>83</v>
      </c>
      <c r="C16" s="39" t="s">
        <v>98</v>
      </c>
    </row>
    <row r="17" spans="1:3">
      <c r="A17" s="39">
        <v>2181</v>
      </c>
      <c r="B17" s="39" t="s">
        <v>83</v>
      </c>
      <c r="C17" s="39" t="s">
        <v>99</v>
      </c>
    </row>
    <row r="18" spans="1:3">
      <c r="A18" s="39">
        <v>2205</v>
      </c>
      <c r="B18" s="39" t="s">
        <v>83</v>
      </c>
      <c r="C18" s="39" t="s">
        <v>100</v>
      </c>
    </row>
    <row r="19" spans="1:3">
      <c r="A19" s="39">
        <v>2212</v>
      </c>
      <c r="B19" s="39" t="s">
        <v>83</v>
      </c>
      <c r="C19" s="39" t="s">
        <v>101</v>
      </c>
    </row>
    <row r="20" spans="1:3">
      <c r="A20" s="39">
        <v>2220</v>
      </c>
      <c r="B20" s="39" t="s">
        <v>83</v>
      </c>
      <c r="C20" s="39" t="s">
        <v>102</v>
      </c>
    </row>
    <row r="21" spans="1:3">
      <c r="A21" s="39">
        <v>2250</v>
      </c>
      <c r="B21" s="39" t="s">
        <v>83</v>
      </c>
      <c r="C21" s="39" t="s">
        <v>103</v>
      </c>
    </row>
    <row r="22" spans="1:3">
      <c r="A22" s="39">
        <v>2295</v>
      </c>
      <c r="B22" s="39" t="s">
        <v>83</v>
      </c>
      <c r="C22" s="39" t="s">
        <v>104</v>
      </c>
    </row>
    <row r="23" spans="1:3">
      <c r="A23" s="39">
        <v>2314</v>
      </c>
      <c r="B23" s="39" t="s">
        <v>83</v>
      </c>
      <c r="C23" s="39" t="s">
        <v>105</v>
      </c>
    </row>
    <row r="24" spans="1:3">
      <c r="A24" s="39">
        <v>2332</v>
      </c>
      <c r="B24" s="39" t="s">
        <v>83</v>
      </c>
      <c r="C24" s="39" t="s">
        <v>106</v>
      </c>
    </row>
    <row r="25" spans="1:3">
      <c r="A25" s="39">
        <v>2377</v>
      </c>
      <c r="B25" s="39" t="s">
        <v>83</v>
      </c>
      <c r="C25" s="39" t="s">
        <v>107</v>
      </c>
    </row>
    <row r="26" spans="1:3">
      <c r="A26" s="39">
        <v>2384</v>
      </c>
      <c r="B26" s="39" t="s">
        <v>83</v>
      </c>
      <c r="C26" s="39" t="s">
        <v>108</v>
      </c>
    </row>
    <row r="27" spans="1:3">
      <c r="A27" s="39">
        <v>2385</v>
      </c>
      <c r="B27" s="39" t="s">
        <v>83</v>
      </c>
      <c r="C27" s="39" t="s">
        <v>109</v>
      </c>
    </row>
    <row r="28" spans="1:3">
      <c r="A28" s="39">
        <v>2388</v>
      </c>
      <c r="B28" s="39" t="s">
        <v>83</v>
      </c>
      <c r="C28" s="39" t="s">
        <v>110</v>
      </c>
    </row>
    <row r="29" spans="1:3">
      <c r="A29" s="39">
        <v>2519</v>
      </c>
      <c r="B29" s="39" t="s">
        <v>83</v>
      </c>
      <c r="C29" s="39" t="s">
        <v>111</v>
      </c>
    </row>
    <row r="30" spans="1:3">
      <c r="A30" s="39">
        <v>2520</v>
      </c>
      <c r="B30" s="39" t="s">
        <v>83</v>
      </c>
      <c r="C30" s="39" t="s">
        <v>112</v>
      </c>
    </row>
    <row r="31" spans="1:3">
      <c r="A31" s="39">
        <v>2560</v>
      </c>
      <c r="B31" s="39" t="s">
        <v>83</v>
      </c>
      <c r="C31" s="39" t="s">
        <v>113</v>
      </c>
    </row>
    <row r="32" spans="1:3">
      <c r="A32" s="39">
        <v>2563</v>
      </c>
      <c r="B32" s="39" t="s">
        <v>83</v>
      </c>
      <c r="C32" s="39" t="s">
        <v>114</v>
      </c>
    </row>
    <row r="33" spans="1:3">
      <c r="A33" s="39">
        <v>2979</v>
      </c>
      <c r="B33" s="39" t="s">
        <v>83</v>
      </c>
      <c r="C33" s="39" t="s">
        <v>115</v>
      </c>
    </row>
    <row r="34" spans="1:3">
      <c r="A34" s="39">
        <v>3024</v>
      </c>
      <c r="B34" s="39" t="s">
        <v>83</v>
      </c>
      <c r="C34" s="39" t="s">
        <v>116</v>
      </c>
    </row>
    <row r="35" spans="1:3">
      <c r="A35" s="39">
        <v>3083</v>
      </c>
      <c r="B35" s="39" t="s">
        <v>83</v>
      </c>
      <c r="C35" s="39" t="s">
        <v>117</v>
      </c>
    </row>
    <row r="36" spans="1:3">
      <c r="A36" s="39">
        <v>3197</v>
      </c>
      <c r="B36" s="39" t="s">
        <v>83</v>
      </c>
      <c r="C36" s="39" t="s">
        <v>118</v>
      </c>
    </row>
    <row r="37" spans="1:3">
      <c r="A37" s="39">
        <v>3307</v>
      </c>
      <c r="B37" s="39" t="s">
        <v>83</v>
      </c>
      <c r="C37" s="39" t="s">
        <v>119</v>
      </c>
    </row>
    <row r="38" spans="1:3">
      <c r="A38" s="39">
        <v>3409</v>
      </c>
      <c r="B38" s="39" t="s">
        <v>83</v>
      </c>
      <c r="C38" s="39" t="s">
        <v>120</v>
      </c>
    </row>
    <row r="39" spans="1:3">
      <c r="A39" s="39">
        <v>3412</v>
      </c>
      <c r="B39" s="39" t="s">
        <v>83</v>
      </c>
      <c r="C39" s="39" t="s">
        <v>121</v>
      </c>
    </row>
    <row r="40" spans="1:3">
      <c r="A40" s="39">
        <v>3424</v>
      </c>
      <c r="B40" s="39" t="s">
        <v>83</v>
      </c>
      <c r="C40" s="39" t="s">
        <v>122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Oculta</vt:lpstr>
      <vt:lpstr>Tabla</vt:lpstr>
      <vt:lpstr>Datos</vt:lpstr>
      <vt:lpstr>Ley Frontera</vt:lpstr>
      <vt:lpstr>Tabla!Área_de_impresión</vt:lpstr>
      <vt:lpstr>EDS</vt:lpstr>
      <vt:lpstr>Volumen</vt:lpstr>
    </vt:vector>
  </TitlesOfParts>
  <Company>ml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Plantilla Informe Movilidad Corporativa</dc:title>
  <dc:creator>Alexander Gutierrez</dc:creator>
  <dc:description>Plantilla para envío de informes del área de Movilidad Corporativa</dc:description>
  <cp:lastModifiedBy>Lady Yesenia Rodriguez Benjumea</cp:lastModifiedBy>
  <cp:lastPrinted>2012-04-11T16:43:54Z</cp:lastPrinted>
  <dcterms:created xsi:type="dcterms:W3CDTF">2009-08-18T14:05:14Z</dcterms:created>
  <dcterms:modified xsi:type="dcterms:W3CDTF">2023-11-15T22:14:14Z</dcterms:modified>
</cp:coreProperties>
</file>